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embeddings/oleObject5.bin" ContentType="application/vnd.openxmlformats-officedocument.oleObject"/>
  <Override PartName="/xl/ctrlProps/ctrlProp5.xml" ContentType="application/vnd.ms-excel.controlpropertie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DBED3BFC-6B25-463F-B5F6-AB3084F712B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TOP STAY SE" sheetId="5" r:id="rId1"/>
    <sheet name="TOP STAY SQ NEW" sheetId="7" r:id="rId2"/>
    <sheet name="TOP STAY SF " sheetId="2" r:id="rId3"/>
    <sheet name="TOP STAY ST" sheetId="6" r:id="rId4"/>
  </sheets>
  <definedNames>
    <definedName name="Z_947B752F_E4E5_4C5C_81CB_1317F626B06B_.wvu.Cols" localSheetId="0" hidden="1">'TOP STAY SE'!$J:$M</definedName>
    <definedName name="Z_947B752F_E4E5_4C5C_81CB_1317F626B06B_.wvu.Cols" localSheetId="2" hidden="1">'TOP STAY SF '!$I:$L</definedName>
    <definedName name="Z_947B752F_E4E5_4C5C_81CB_1317F626B06B_.wvu.Cols" localSheetId="1" hidden="1">'TOP STAY SQ NEW'!$J:$M</definedName>
    <definedName name="Z_947B752F_E4E5_4C5C_81CB_1317F626B06B_.wvu.Cols" localSheetId="3" hidden="1">'TOP STAY ST'!$I:$L</definedName>
  </definedNames>
  <calcPr calcId="191029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6" l="1"/>
  <c r="L14" i="6" s="1"/>
  <c r="K12" i="6"/>
  <c r="J12" i="6"/>
  <c r="K12" i="2"/>
  <c r="J12" i="2"/>
  <c r="L40" i="7"/>
  <c r="K40" i="7"/>
  <c r="L12" i="7"/>
  <c r="M15" i="7"/>
  <c r="M14" i="7" s="1"/>
  <c r="M13" i="7" s="1"/>
  <c r="M12" i="7" s="1"/>
  <c r="K12" i="7"/>
  <c r="M16" i="5"/>
  <c r="M15" i="5" s="1"/>
  <c r="M14" i="5" s="1"/>
  <c r="M13" i="5" s="1"/>
  <c r="L16" i="5"/>
  <c r="L15" i="5"/>
  <c r="L14" i="5"/>
  <c r="L13" i="5"/>
  <c r="L12" i="5"/>
  <c r="L11" i="5"/>
  <c r="L10" i="5"/>
  <c r="L9" i="5"/>
  <c r="K13" i="5"/>
  <c r="L13" i="6" l="1"/>
  <c r="L12" i="6" s="1"/>
  <c r="L11" i="6" s="1"/>
  <c r="M12" i="5"/>
  <c r="M11" i="5" s="1"/>
  <c r="M10" i="5" s="1"/>
  <c r="D14" i="5" s="1"/>
  <c r="F13" i="6" l="1"/>
  <c r="K13" i="6" l="1"/>
  <c r="K8" i="6"/>
  <c r="L43" i="7"/>
  <c r="M43" i="7" s="1"/>
  <c r="M42" i="7" s="1"/>
  <c r="M41" i="7" s="1"/>
  <c r="M40" i="7" s="1"/>
  <c r="M39" i="7" s="1"/>
  <c r="L42" i="7"/>
  <c r="L41" i="7"/>
  <c r="L39" i="7"/>
  <c r="L38" i="7"/>
  <c r="L37" i="7"/>
  <c r="L36" i="7"/>
  <c r="L38" i="5"/>
  <c r="M38" i="5" s="1"/>
  <c r="M37" i="5" s="1"/>
  <c r="M36" i="5" s="1"/>
  <c r="L37" i="5"/>
  <c r="L36" i="5"/>
  <c r="L35" i="5"/>
  <c r="L34" i="5"/>
  <c r="L33" i="5"/>
  <c r="L32" i="5"/>
  <c r="L15" i="7"/>
  <c r="L14" i="7"/>
  <c r="L13" i="7"/>
  <c r="L11" i="7"/>
  <c r="M11" i="7" s="1"/>
  <c r="L10" i="7"/>
  <c r="L9" i="7"/>
  <c r="L8" i="7"/>
  <c r="M35" i="5" l="1"/>
  <c r="M34" i="5" s="1"/>
  <c r="M33" i="5" s="1"/>
  <c r="D36" i="5" s="1"/>
  <c r="F36" i="5" s="1"/>
  <c r="M38" i="7"/>
  <c r="M37" i="7" s="1"/>
  <c r="D40" i="7" s="1"/>
  <c r="F40" i="7" s="1"/>
  <c r="M10" i="7"/>
  <c r="K15" i="6"/>
  <c r="K14" i="6"/>
  <c r="K11" i="6"/>
  <c r="K10" i="6"/>
  <c r="K9" i="6"/>
  <c r="K15" i="2"/>
  <c r="L15" i="2" s="1"/>
  <c r="L14" i="2" s="1"/>
  <c r="L13" i="2" s="1"/>
  <c r="L12" i="2" s="1"/>
  <c r="L11" i="2" s="1"/>
  <c r="L10" i="2" s="1"/>
  <c r="L9" i="2" s="1"/>
  <c r="D13" i="2" s="1"/>
  <c r="F13" i="2" s="1"/>
  <c r="K14" i="2"/>
  <c r="K13" i="2"/>
  <c r="K11" i="2"/>
  <c r="K10" i="2"/>
  <c r="K9" i="2"/>
  <c r="K8" i="2"/>
  <c r="M9" i="7" l="1"/>
  <c r="D13" i="7" s="1"/>
  <c r="F13" i="7" s="1"/>
  <c r="L10" i="6"/>
  <c r="L9" i="6" s="1"/>
  <c r="E13" i="6" s="1"/>
  <c r="F14" i="5" l="1"/>
</calcChain>
</file>

<file path=xl/sharedStrings.xml><?xml version="1.0" encoding="utf-8"?>
<sst xmlns="http://schemas.openxmlformats.org/spreadsheetml/2006/main" count="339" uniqueCount="187">
  <si>
    <t>+</t>
  </si>
  <si>
    <t>Х</t>
  </si>
  <si>
    <t>500 - 1500</t>
  </si>
  <si>
    <t>200 - 1000</t>
  </si>
  <si>
    <t>960 - 2350</t>
  </si>
  <si>
    <t>480 - 529</t>
  </si>
  <si>
    <t>4,5 - 8,9</t>
  </si>
  <si>
    <t>8,7 - 14,4</t>
  </si>
  <si>
    <t>530 - 589</t>
  </si>
  <si>
    <t>590 - 649</t>
  </si>
  <si>
    <t>4,1 - 8,1</t>
  </si>
  <si>
    <t>9,6 - 16,0</t>
  </si>
  <si>
    <t>7,8 - 13,0</t>
  </si>
  <si>
    <t>3,7 - 7,2</t>
  </si>
  <si>
    <t>7,0 - 11,6</t>
  </si>
  <si>
    <t>11,5 - 19,8</t>
  </si>
  <si>
    <t>3,2 - 6,5</t>
  </si>
  <si>
    <t>6,3 - 10,6</t>
  </si>
  <si>
    <t>10,5 - 18,1</t>
  </si>
  <si>
    <t>9,5 - 16,5</t>
  </si>
  <si>
    <t>650 - 729</t>
  </si>
  <si>
    <t>730 - 799</t>
  </si>
  <si>
    <t>800 - 879</t>
  </si>
  <si>
    <t>5,2 - 8,8</t>
  </si>
  <si>
    <t>8,7 - 15,1</t>
  </si>
  <si>
    <t>880 - 959</t>
  </si>
  <si>
    <t>8,0 - 13,9</t>
  </si>
  <si>
    <t>960 - 1040</t>
  </si>
  <si>
    <t>5,0 - 10,0</t>
  </si>
  <si>
    <t>5,8 - 9,6</t>
  </si>
  <si>
    <t>4,8 - 8,1</t>
  </si>
  <si>
    <t>500 - 1400</t>
  </si>
  <si>
    <t>960 - 2050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</si>
  <si>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</si>
  <si>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</si>
  <si>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ST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</si>
  <si>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  <phoneticPr fontId="14" type="noConversion"/>
  </si>
  <si>
    <t>calculator list SQ:</t>
    <phoneticPr fontId="14" type="noConversion"/>
  </si>
  <si>
    <t>density 1м2</t>
    <phoneticPr fontId="14" type="noConversion"/>
  </si>
  <si>
    <t>calculation</t>
    <phoneticPr fontId="14" type="noConversion"/>
  </si>
  <si>
    <t>formula</t>
    <phoneticPr fontId="14" type="noConversion"/>
  </si>
  <si>
    <t>Material</t>
    <phoneticPr fontId="14" type="noConversion"/>
  </si>
  <si>
    <t>calculator list  SQ:</t>
    <phoneticPr fontId="14" type="noConversion"/>
  </si>
  <si>
    <t>calculator list SF:</t>
    <phoneticPr fontId="14" type="noConversion"/>
  </si>
  <si>
    <t>calculator list SE:</t>
    <phoneticPr fontId="14" type="noConversion"/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</si>
  <si>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36"/>
        <color theme="2" tint="-0.749992370372631"/>
        <rFont val="Segoe UI"/>
        <family val="2"/>
        <charset val="204"/>
      </rPr>
      <t xml:space="preserve"> </t>
    </r>
    <phoneticPr fontId="14" type="noConversion"/>
  </si>
  <si>
    <t>calculator list ST:</t>
    <phoneticPr fontId="14" type="noConversion"/>
  </si>
  <si>
    <t>Высота, миллиметры (max. 600мм)</t>
  </si>
  <si>
    <t>Ширина, миллиметры</t>
  </si>
  <si>
    <t xml:space="preserve">Вес ручки, граммы </t>
  </si>
  <si>
    <t>1. Введите размеры фасада и вес ручки:</t>
  </si>
  <si>
    <t xml:space="preserve">2. Из раскрывающегося списка выберите материал фасада и получите значение индекса </t>
  </si>
  <si>
    <t>Материал</t>
  </si>
  <si>
    <t>Вес 1м2</t>
  </si>
  <si>
    <t>Расчет</t>
  </si>
  <si>
    <t>Формула</t>
  </si>
  <si>
    <t>ДСП 16 мм</t>
  </si>
  <si>
    <t>ДСП 18 мм</t>
  </si>
  <si>
    <t>МДФ 16 мм</t>
  </si>
  <si>
    <t>МДФ 18/19 мм</t>
  </si>
  <si>
    <t>Массив дерева 16 мм</t>
  </si>
  <si>
    <t>Массив дерева 18 мм</t>
  </si>
  <si>
    <t xml:space="preserve">Алюминиевая рамка со стеклом </t>
  </si>
  <si>
    <t>Среднее значение индекса</t>
  </si>
  <si>
    <t>3. Выберите модель подъемного механизма TOP STAYS SQ NEW, 
соответствующего полученному индексу и подходящей высоте фасада. 
Значение индекса должно попадать в пределы значений для отдельного механизма. 
Чем ближе индекс к среднему значению тем проще будет осуществляться регулировка механизма.</t>
  </si>
  <si>
    <t>Вес фасада, кг.</t>
  </si>
  <si>
    <t xml:space="preserve">Индекс 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</si>
  <si>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</si>
  <si>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t>www.tbm.ru</t>
  </si>
  <si>
    <t>Высота, миллиметры 
(max. 600мм)</t>
  </si>
  <si>
    <t>Высота, миллиметры 
(max. 700мм)</t>
  </si>
  <si>
    <t>Высота, миллиметры 
(max. 1040мм)</t>
  </si>
  <si>
    <t>Артикул ТБМ</t>
  </si>
  <si>
    <t>Пределы значений индекса</t>
  </si>
  <si>
    <t>Диапазон высоты фасада</t>
  </si>
  <si>
    <r>
      <t>h=250-</t>
    </r>
    <r>
      <rPr>
        <sz val="11"/>
        <color theme="2" tint="-0.749992370372631"/>
        <rFont val="Calibri"/>
        <family val="2"/>
        <charset val="204"/>
      </rPr>
      <t>400 мм</t>
    </r>
  </si>
  <si>
    <r>
      <t>h=250-</t>
    </r>
    <r>
      <rPr>
        <sz val="11"/>
        <color theme="2" tint="-0.749992370372631"/>
        <rFont val="Calibri"/>
        <family val="2"/>
        <charset val="204"/>
      </rPr>
      <t>500 мм</t>
    </r>
  </si>
  <si>
    <r>
      <t xml:space="preserve"> h=250-</t>
    </r>
    <r>
      <rPr>
        <sz val="11"/>
        <color theme="2" tint="-0.749992370372631"/>
        <rFont val="Calibri"/>
        <family val="2"/>
        <charset val="204"/>
      </rPr>
      <t>500 мм</t>
    </r>
  </si>
  <si>
    <r>
      <t>h=250-6</t>
    </r>
    <r>
      <rPr>
        <sz val="11"/>
        <color theme="2" tint="-0.749992370372631"/>
        <rFont val="Calibri"/>
        <family val="2"/>
        <charset val="204"/>
      </rPr>
      <t>00 мм</t>
    </r>
  </si>
  <si>
    <t>480 - 1250</t>
  </si>
  <si>
    <t>1600 - 3600</t>
  </si>
  <si>
    <t>2500 - 4500</t>
  </si>
  <si>
    <r>
      <t>h=250-</t>
    </r>
    <r>
      <rPr>
        <sz val="11"/>
        <color theme="2" tint="-0.749992370372631"/>
        <rFont val="Calibri"/>
        <family val="2"/>
        <charset val="204"/>
      </rPr>
      <t xml:space="preserve">400 </t>
    </r>
    <r>
      <rPr>
        <sz val="11"/>
        <color theme="2" tint="-0.749992370372631"/>
        <rFont val="等线"/>
        <family val="2"/>
        <charset val="134"/>
      </rPr>
      <t>мм</t>
    </r>
  </si>
  <si>
    <t>580 - 1350</t>
  </si>
  <si>
    <t>1060 - 2450</t>
  </si>
  <si>
    <t>1800 - 4000</t>
  </si>
  <si>
    <t>2600 - 5000</t>
  </si>
  <si>
    <t xml:space="preserve">Механизм </t>
  </si>
  <si>
    <t>DTCSQ01.007</t>
  </si>
  <si>
    <t>DTCSQ01.043</t>
  </si>
  <si>
    <t>DTCSQ02.007</t>
  </si>
  <si>
    <t>DTCSQ02.043</t>
  </si>
  <si>
    <t>DTCSQ03.007</t>
  </si>
  <si>
    <t>DTCSQ03.043</t>
  </si>
  <si>
    <t>DTCSQ04.007</t>
  </si>
  <si>
    <t>DTCSQ04.043</t>
  </si>
  <si>
    <t>DTCSQ01.007/P</t>
  </si>
  <si>
    <t>DTCSQ01.043/P</t>
  </si>
  <si>
    <t>DTCSQ02.007/P</t>
  </si>
  <si>
    <t>DTCSQ02.043/P</t>
  </si>
  <si>
    <t>DTCSQ03.007/P</t>
  </si>
  <si>
    <t>DTCSQ03.043/P</t>
  </si>
  <si>
    <t>DTCSQ04.007/P</t>
  </si>
  <si>
    <t>DTCSQ04.043/P</t>
  </si>
  <si>
    <t>DTCSF04.007</t>
  </si>
  <si>
    <t>DTCSF04.043</t>
  </si>
  <si>
    <t>3200-9000</t>
  </si>
  <si>
    <r>
      <t>h=400-7</t>
    </r>
    <r>
      <rPr>
        <sz val="11"/>
        <color theme="2" tint="-0.749992370372631"/>
        <rFont val="Calibri"/>
        <family val="2"/>
        <charset val="204"/>
      </rPr>
      <t xml:space="preserve">00 </t>
    </r>
    <r>
      <rPr>
        <sz val="11"/>
        <color theme="2" tint="-0.749992370372631"/>
        <rFont val="等线"/>
        <family val="2"/>
        <charset val="134"/>
      </rPr>
      <t>мм</t>
    </r>
  </si>
  <si>
    <t>DTCSE01</t>
  </si>
  <si>
    <t>DTCSE02</t>
  </si>
  <si>
    <t>DTCSE03</t>
  </si>
  <si>
    <r>
      <t>h=250-600</t>
    </r>
    <r>
      <rPr>
        <sz val="11"/>
        <color theme="2" tint="-0.749992370372631"/>
        <rFont val="Calibri"/>
        <family val="2"/>
        <charset val="204"/>
      </rPr>
      <t xml:space="preserve"> </t>
    </r>
    <r>
      <rPr>
        <sz val="11"/>
        <color theme="2" tint="-0.749992370372631"/>
        <rFont val="等线"/>
        <family val="2"/>
        <charset val="134"/>
      </rPr>
      <t>мм</t>
    </r>
  </si>
  <si>
    <t>DTCSE01/P</t>
  </si>
  <si>
    <t>DTCSE02/P</t>
  </si>
  <si>
    <t>DTCSE03/P</t>
  </si>
  <si>
    <t>DTCST01.007/1</t>
  </si>
  <si>
    <t>DTCST01.043/1</t>
  </si>
  <si>
    <t>DTCST01.007/2</t>
  </si>
  <si>
    <t>DTCST01.043/2</t>
  </si>
  <si>
    <t>DTCST02.007/1</t>
  </si>
  <si>
    <t>DTCST02.007/2</t>
  </si>
  <si>
    <t>DTCST03.007/1</t>
  </si>
  <si>
    <t>DTCST03.007/2</t>
  </si>
  <si>
    <t>DTCST04.007/1</t>
  </si>
  <si>
    <t>DTCST04.007/2</t>
  </si>
  <si>
    <t>DTCST04.007/3</t>
  </si>
  <si>
    <t>DTCST05.007/1</t>
  </si>
  <si>
    <t>DTCST05.007/2</t>
  </si>
  <si>
    <t>DTCST05.007/3</t>
  </si>
  <si>
    <t>DTCST06.007/2</t>
  </si>
  <si>
    <t>DTCST06.007/3</t>
  </si>
  <si>
    <t>DTCST07.007/2</t>
  </si>
  <si>
    <t>DTCST07.007/3</t>
  </si>
  <si>
    <t>DTCST08.007/2</t>
  </si>
  <si>
    <t>DTCST08.007/3</t>
  </si>
  <si>
    <t>DTCST02.043/1</t>
  </si>
  <si>
    <t>DTCST02.043/2</t>
  </si>
  <si>
    <t>DTCST03.043/1</t>
  </si>
  <si>
    <t>DTCST03.043/2</t>
  </si>
  <si>
    <t>DTCST04.043/1</t>
  </si>
  <si>
    <t>DTCST04.043/2</t>
  </si>
  <si>
    <t>DTCST04.043/3</t>
  </si>
  <si>
    <t>DTCST05.043/1</t>
  </si>
  <si>
    <t>DTCST05.043/2</t>
  </si>
  <si>
    <t>DTCST05.043/3</t>
  </si>
  <si>
    <t>DTCST06.043/2</t>
  </si>
  <si>
    <t>DTCST06.043/3</t>
  </si>
  <si>
    <t>DTCST07.043/2</t>
  </si>
  <si>
    <t>DTCST07.043/3</t>
  </si>
  <si>
    <t>DTCST08.043/2</t>
  </si>
  <si>
    <t>DTCST08.043/3</t>
  </si>
  <si>
    <t>Высота фасада, мм.</t>
  </si>
  <si>
    <t>ST01AM    medium</t>
  </si>
  <si>
    <t>ST02AL      light</t>
  </si>
  <si>
    <t>ST02AM    medium</t>
  </si>
  <si>
    <t>ST03AL      light</t>
  </si>
  <si>
    <t>ST03AM    medium</t>
  </si>
  <si>
    <t>ST04AL      light</t>
  </si>
  <si>
    <t>ST04AM    medium</t>
  </si>
  <si>
    <t>ST04AH     strong</t>
  </si>
  <si>
    <t>ST05AL      light</t>
  </si>
  <si>
    <t>ST05AM    medium</t>
  </si>
  <si>
    <t>ST05AH     strong</t>
  </si>
  <si>
    <t>ST06AM    medium</t>
  </si>
  <si>
    <t>ST06AH      strong</t>
  </si>
  <si>
    <t>ST07AM    medium</t>
  </si>
  <si>
    <t>ST07AH     strong</t>
  </si>
  <si>
    <t>ST08AM    strong</t>
  </si>
  <si>
    <t>ST08AH     strong</t>
  </si>
  <si>
    <t>ST01AL      light</t>
  </si>
  <si>
    <t>SE00AL   light</t>
  </si>
  <si>
    <t>SE00AM medium</t>
  </si>
  <si>
    <t>SE00AH  strong</t>
  </si>
  <si>
    <t>SE2FAL    light</t>
  </si>
  <si>
    <t>SE2FAM  medium</t>
  </si>
  <si>
    <t>SE2FAH   strong</t>
  </si>
  <si>
    <t>SF00AH  strong</t>
  </si>
  <si>
    <t>SQ02BM  medium</t>
  </si>
  <si>
    <t>SQ02BL    light</t>
  </si>
  <si>
    <t>SQ02BH   strong</t>
  </si>
  <si>
    <t>SQ02BC   extra strong</t>
  </si>
  <si>
    <t>SQ2FBL   light</t>
  </si>
  <si>
    <t>SQ2FBM  medium</t>
  </si>
  <si>
    <t>SQ2FBH  strong</t>
  </si>
  <si>
    <t>SQ2FBC  extra strong</t>
  </si>
  <si>
    <r>
      <t>3. Выберите модель подъемного механизма TOP STAYS SQ NEW, 
соответствующего полученному индексу и подходящей высоте фасада. 
Значение индекса должно попадать в пределы значений для отдельного механизма. 
Чем ближе индекс к средне</t>
    </r>
    <r>
      <rPr>
        <sz val="11"/>
        <color theme="0"/>
        <rFont val="Calibri"/>
        <family val="2"/>
        <charset val="204"/>
        <scheme val="minor"/>
      </rPr>
      <t>му значению тем проще будет осуществляться ре</t>
    </r>
    <r>
      <rPr>
        <sz val="11"/>
        <color theme="0" tint="-4.9989318521683403E-2"/>
        <rFont val="Calibri"/>
        <family val="2"/>
        <charset val="204"/>
        <scheme val="minor"/>
      </rPr>
      <t>гулировка механизма.</t>
    </r>
  </si>
  <si>
    <t>МДФ 22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</si>
</sst>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sz val="9"/>
      <name val="Calibri"/>
      <family val="3"/>
      <charset val="134"/>
      <scheme val="minor"/>
    </font>
    <font>
      <b/>
      <sz val="11"/>
      <color theme="2" tint="-0.749992370372631"/>
      <name val="Calibri"/>
      <family val="3"/>
      <charset val="134"/>
      <scheme val="minor"/>
    </font>
    <font>
      <sz val="11"/>
      <color theme="2" tint="-0.749992370372631"/>
      <name val="Calibri"/>
      <family val="3"/>
      <charset val="134"/>
      <scheme val="minor"/>
    </font>
    <font>
      <sz val="11"/>
      <color theme="2" tint="-0.749992370372631"/>
      <name val="等线"/>
      <family val="2"/>
      <charset val="134"/>
    </font>
    <font>
      <shadow/>
      <sz val="11"/>
      <color rgb="FF000000"/>
      <name val="Yu Gothic UI Light"/>
      <family val="2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B4B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0" fontId="3" fillId="4" borderId="2" xfId="2" applyFont="1" applyFill="1" applyBorder="1" applyAlignment="1" applyProtection="1">
      <alignment horizontal="center" vertical="center"/>
      <protection hidden="1"/>
    </xf>
    <xf numFmtId="0" fontId="3" fillId="4" borderId="1" xfId="1" applyFont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3" fillId="0" borderId="11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4" borderId="7" xfId="1" applyFont="1" applyFill="1" applyBorder="1" applyAlignment="1" applyProtection="1">
      <alignment horizontal="left" vertical="center"/>
      <protection hidden="1"/>
    </xf>
    <xf numFmtId="0" fontId="3" fillId="4" borderId="9" xfId="1" applyFont="1" applyFill="1" applyBorder="1" applyAlignment="1" applyProtection="1">
      <alignment horizontal="left" vertical="center"/>
      <protection hidden="1"/>
    </xf>
    <xf numFmtId="2" fontId="4" fillId="4" borderId="10" xfId="0" applyNumberFormat="1" applyFont="1" applyFill="1" applyBorder="1" applyAlignment="1" applyProtection="1">
      <alignment horizontal="center" vertical="center"/>
      <protection hidden="1"/>
    </xf>
    <xf numFmtId="0" fontId="4" fillId="4" borderId="17" xfId="2" applyFont="1" applyFill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horizontal="center"/>
      <protection hidden="1"/>
    </xf>
    <xf numFmtId="0" fontId="4" fillId="4" borderId="10" xfId="1" applyFont="1" applyFill="1" applyBorder="1" applyAlignment="1" applyProtection="1">
      <alignment horizontal="center"/>
      <protection hidden="1"/>
    </xf>
    <xf numFmtId="0" fontId="0" fillId="0" borderId="0" xfId="0" applyAlignment="1">
      <alignment vertical="center" wrapText="1"/>
    </xf>
    <xf numFmtId="0" fontId="0" fillId="5" borderId="0" xfId="0" applyFill="1"/>
    <xf numFmtId="0" fontId="0" fillId="6" borderId="0" xfId="0" applyFill="1"/>
    <xf numFmtId="0" fontId="1" fillId="5" borderId="33" xfId="1" applyFill="1" applyBorder="1" applyAlignment="1" applyProtection="1">
      <alignment horizontal="center"/>
      <protection hidden="1"/>
    </xf>
    <xf numFmtId="0" fontId="1" fillId="5" borderId="34" xfId="1" applyFill="1" applyBorder="1" applyAlignment="1" applyProtection="1">
      <alignment horizontal="center"/>
      <protection hidden="1"/>
    </xf>
    <xf numFmtId="0" fontId="3" fillId="4" borderId="35" xfId="1" applyFont="1" applyFill="1" applyBorder="1" applyAlignment="1" applyProtection="1">
      <alignment horizontal="left" vertical="center"/>
      <protection hidden="1"/>
    </xf>
    <xf numFmtId="0" fontId="0" fillId="0" borderId="1" xfId="0" applyBorder="1" applyProtection="1">
      <protection locked="0"/>
    </xf>
    <xf numFmtId="0" fontId="18" fillId="0" borderId="0" xfId="0" applyFont="1" applyAlignment="1">
      <alignment horizontal="left" vertical="center"/>
    </xf>
    <xf numFmtId="0" fontId="3" fillId="0" borderId="16" xfId="1" applyFont="1" applyFill="1" applyBorder="1" applyAlignment="1" applyProtection="1">
      <alignment horizontal="center" vertical="center"/>
      <protection locked="0" hidden="1"/>
    </xf>
    <xf numFmtId="0" fontId="4" fillId="4" borderId="6" xfId="2" applyFont="1" applyFill="1" applyBorder="1" applyAlignment="1" applyProtection="1">
      <alignment horizontal="center" vertical="center"/>
      <protection hidden="1"/>
    </xf>
    <xf numFmtId="0" fontId="0" fillId="0" borderId="1" xfId="0" applyFont="1" applyBorder="1"/>
    <xf numFmtId="0" fontId="19" fillId="0" borderId="0" xfId="0" applyFont="1"/>
    <xf numFmtId="0" fontId="3" fillId="4" borderId="32" xfId="1" applyFont="1" applyFill="1" applyBorder="1" applyAlignment="1" applyProtection="1">
      <alignment horizontal="left" vertical="center"/>
      <protection hidden="1"/>
    </xf>
    <xf numFmtId="0" fontId="3" fillId="4" borderId="1" xfId="1" applyFont="1" applyFill="1" applyBorder="1" applyAlignment="1" applyProtection="1">
      <alignment horizontal="center" vertical="center"/>
      <protection hidden="1"/>
    </xf>
    <xf numFmtId="0" fontId="3" fillId="4" borderId="50" xfId="1" applyFont="1" applyFill="1" applyBorder="1" applyAlignment="1" applyProtection="1">
      <alignment horizontal="center" vertical="center"/>
      <protection hidden="1"/>
    </xf>
    <xf numFmtId="0" fontId="3" fillId="4" borderId="10" xfId="1" applyFont="1" applyFill="1" applyBorder="1" applyAlignment="1" applyProtection="1">
      <alignment horizontal="center" vertical="center"/>
      <protection hidden="1"/>
    </xf>
    <xf numFmtId="0" fontId="15" fillId="4" borderId="54" xfId="2" applyFont="1" applyFill="1" applyBorder="1" applyAlignment="1" applyProtection="1">
      <alignment horizontal="center" vertical="center" wrapText="1"/>
      <protection hidden="1"/>
    </xf>
    <xf numFmtId="0" fontId="15" fillId="4" borderId="58" xfId="2" applyFont="1" applyFill="1" applyBorder="1" applyAlignment="1" applyProtection="1">
      <alignment horizontal="center" vertical="center"/>
      <protection hidden="1"/>
    </xf>
    <xf numFmtId="0" fontId="15" fillId="4" borderId="54" xfId="2" applyFont="1" applyFill="1" applyBorder="1" applyAlignment="1" applyProtection="1">
      <alignment horizontal="center" vertical="center"/>
      <protection hidden="1"/>
    </xf>
    <xf numFmtId="0" fontId="3" fillId="4" borderId="56" xfId="1" applyFont="1" applyFill="1" applyBorder="1" applyAlignment="1" applyProtection="1">
      <alignment horizontal="left" vertical="center"/>
      <protection hidden="1"/>
    </xf>
    <xf numFmtId="0" fontId="3" fillId="4" borderId="1" xfId="1" applyFont="1" applyFill="1" applyBorder="1" applyAlignment="1" applyProtection="1">
      <alignment horizontal="left" vertical="center"/>
      <protection hidden="1"/>
    </xf>
    <xf numFmtId="0" fontId="3" fillId="4" borderId="10" xfId="1" applyFont="1" applyFill="1" applyBorder="1" applyAlignment="1" applyProtection="1">
      <alignment horizontal="left" vertical="center"/>
      <protection hidden="1"/>
    </xf>
    <xf numFmtId="0" fontId="15" fillId="4" borderId="59" xfId="2" applyFont="1" applyFill="1" applyBorder="1" applyAlignment="1" applyProtection="1">
      <alignment horizontal="center" vertical="center" wrapText="1"/>
      <protection hidden="1"/>
    </xf>
    <xf numFmtId="0" fontId="15" fillId="4" borderId="51" xfId="2" applyFont="1" applyFill="1" applyBorder="1" applyAlignment="1" applyProtection="1">
      <alignment horizontal="center" vertical="center" wrapText="1"/>
      <protection hidden="1"/>
    </xf>
    <xf numFmtId="0" fontId="3" fillId="4" borderId="50" xfId="1" applyFont="1" applyFill="1" applyBorder="1" applyAlignment="1" applyProtection="1">
      <alignment horizontal="left" vertical="center"/>
      <protection hidden="1"/>
    </xf>
    <xf numFmtId="0" fontId="4" fillId="4" borderId="2" xfId="2" applyFont="1" applyFill="1" applyBorder="1" applyAlignment="1" applyProtection="1">
      <alignment horizontal="center" vertical="center"/>
      <protection hidden="1"/>
    </xf>
    <xf numFmtId="0" fontId="4" fillId="4" borderId="50" xfId="1" applyFont="1" applyFill="1" applyBorder="1" applyAlignment="1" applyProtection="1">
      <alignment horizontal="center"/>
      <protection hidden="1"/>
    </xf>
    <xf numFmtId="0" fontId="3" fillId="4" borderId="59" xfId="1" applyFont="1" applyFill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6" fillId="5" borderId="0" xfId="1" applyFont="1" applyFill="1" applyBorder="1" applyAlignment="1" applyProtection="1">
      <alignment horizontal="center" vertical="center"/>
      <protection hidden="1"/>
    </xf>
    <xf numFmtId="0" fontId="5" fillId="5" borderId="0" xfId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4" borderId="48" xfId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5" borderId="0" xfId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4" fillId="4" borderId="0" xfId="2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locked="0" hidden="1"/>
    </xf>
    <xf numFmtId="1" fontId="16" fillId="4" borderId="0" xfId="0" applyNumberFormat="1" applyFont="1" applyFill="1" applyBorder="1" applyAlignment="1" applyProtection="1">
      <alignment horizontal="center" vertical="center"/>
      <protection hidden="1"/>
    </xf>
    <xf numFmtId="0" fontId="5" fillId="5" borderId="0" xfId="1" applyFont="1" applyFill="1" applyBorder="1" applyAlignment="1" applyProtection="1">
      <alignment horizontal="center" vertical="center" wrapText="1"/>
      <protection hidden="1"/>
    </xf>
    <xf numFmtId="0" fontId="4" fillId="4" borderId="0" xfId="1" applyFont="1" applyFill="1" applyBorder="1" applyAlignment="1" applyProtection="1">
      <alignment horizontal="center" vertical="center"/>
      <protection hidden="1"/>
    </xf>
    <xf numFmtId="0" fontId="0" fillId="0" borderId="56" xfId="0" applyBorder="1" applyAlignment="1">
      <alignment horizontal="center"/>
    </xf>
    <xf numFmtId="0" fontId="0" fillId="0" borderId="9" xfId="0" applyBorder="1" applyAlignment="1">
      <alignment horizontal="center"/>
    </xf>
    <xf numFmtId="1" fontId="4" fillId="4" borderId="0" xfId="0" applyNumberFormat="1" applyFont="1" applyFill="1" applyBorder="1" applyAlignment="1" applyProtection="1">
      <alignment horizontal="center" vertical="center"/>
      <protection hidden="1"/>
    </xf>
    <xf numFmtId="0" fontId="4" fillId="4" borderId="0" xfId="2" applyFont="1" applyFill="1" applyBorder="1" applyAlignment="1" applyProtection="1">
      <alignment horizontal="center" vertical="center" wrapText="1"/>
      <protection hidden="1"/>
    </xf>
    <xf numFmtId="0" fontId="4" fillId="4" borderId="0" xfId="1" applyFont="1" applyFill="1" applyBorder="1" applyAlignment="1" applyProtection="1">
      <alignment horizontal="center"/>
      <protection hidden="1"/>
    </xf>
    <xf numFmtId="1" fontId="4" fillId="4" borderId="15" xfId="0" applyNumberFormat="1" applyFont="1" applyFill="1" applyBorder="1" applyAlignment="1" applyProtection="1">
      <alignment horizontal="center" vertical="center"/>
      <protection hidden="1"/>
    </xf>
    <xf numFmtId="1" fontId="4" fillId="4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left"/>
      <protection hidden="1"/>
    </xf>
    <xf numFmtId="0" fontId="9" fillId="0" borderId="25" xfId="0" applyFont="1" applyBorder="1" applyAlignment="1" applyProtection="1">
      <alignment horizontal="left"/>
      <protection hidden="1"/>
    </xf>
    <xf numFmtId="0" fontId="9" fillId="0" borderId="22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23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3" fillId="4" borderId="51" xfId="1" applyFont="1" applyFill="1" applyBorder="1" applyAlignment="1" applyProtection="1">
      <alignment horizontal="center" vertical="center"/>
      <protection hidden="1"/>
    </xf>
    <xf numFmtId="0" fontId="3" fillId="4" borderId="61" xfId="1" applyFont="1" applyFill="1" applyBorder="1" applyAlignment="1" applyProtection="1">
      <alignment horizontal="center" vertical="center"/>
      <protection hidden="1"/>
    </xf>
    <xf numFmtId="0" fontId="3" fillId="4" borderId="53" xfId="1" applyFont="1" applyFill="1" applyBorder="1" applyAlignment="1" applyProtection="1">
      <alignment horizontal="center" vertical="center"/>
      <protection hidden="1"/>
    </xf>
    <xf numFmtId="0" fontId="3" fillId="0" borderId="42" xfId="1" applyFont="1" applyFill="1" applyBorder="1" applyAlignment="1" applyProtection="1">
      <alignment horizontal="center" vertical="center"/>
      <protection locked="0" hidden="1"/>
    </xf>
    <xf numFmtId="0" fontId="3" fillId="0" borderId="43" xfId="1" applyFont="1" applyFill="1" applyBorder="1" applyAlignment="1" applyProtection="1">
      <alignment horizontal="center" vertical="center"/>
      <protection locked="0" hidden="1"/>
    </xf>
    <xf numFmtId="0" fontId="3" fillId="0" borderId="18" xfId="1" applyFont="1" applyFill="1" applyBorder="1" applyAlignment="1" applyProtection="1">
      <alignment horizontal="center" vertical="center"/>
      <protection locked="0" hidden="1"/>
    </xf>
    <xf numFmtId="0" fontId="1" fillId="5" borderId="39" xfId="1" applyFill="1" applyBorder="1" applyAlignment="1" applyProtection="1">
      <alignment horizontal="center"/>
      <protection hidden="1"/>
    </xf>
    <xf numFmtId="0" fontId="1" fillId="5" borderId="33" xfId="1" applyFill="1" applyBorder="1" applyAlignment="1" applyProtection="1">
      <alignment horizontal="center"/>
      <protection hidden="1"/>
    </xf>
    <xf numFmtId="0" fontId="1" fillId="5" borderId="27" xfId="1" applyFill="1" applyBorder="1" applyAlignment="1" applyProtection="1">
      <alignment horizontal="center"/>
      <protection hidden="1"/>
    </xf>
    <xf numFmtId="0" fontId="1" fillId="5" borderId="34" xfId="1" applyFill="1" applyBorder="1" applyAlignment="1" applyProtection="1">
      <alignment horizontal="center"/>
      <protection hidden="1"/>
    </xf>
    <xf numFmtId="0" fontId="3" fillId="4" borderId="41" xfId="2" applyFont="1" applyFill="1" applyBorder="1" applyAlignment="1" applyProtection="1">
      <alignment horizontal="center" vertical="center"/>
      <protection hidden="1"/>
    </xf>
    <xf numFmtId="0" fontId="3" fillId="4" borderId="35" xfId="2" applyFont="1" applyFill="1" applyBorder="1" applyAlignment="1" applyProtection="1">
      <alignment horizontal="center" vertical="center"/>
      <protection hidden="1"/>
    </xf>
    <xf numFmtId="2" fontId="3" fillId="4" borderId="15" xfId="0" applyNumberFormat="1" applyFont="1" applyFill="1" applyBorder="1" applyAlignment="1" applyProtection="1">
      <alignment horizontal="center" vertical="center"/>
      <protection hidden="1"/>
    </xf>
    <xf numFmtId="2" fontId="3" fillId="4" borderId="32" xfId="0" applyNumberFormat="1" applyFont="1" applyFill="1" applyBorder="1" applyAlignment="1" applyProtection="1">
      <alignment horizontal="center" vertical="center"/>
      <protection hidden="1"/>
    </xf>
    <xf numFmtId="0" fontId="8" fillId="0" borderId="24" xfId="3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6" fillId="5" borderId="19" xfId="1" applyFont="1" applyFill="1" applyBorder="1" applyAlignment="1" applyProtection="1">
      <alignment horizontal="center" vertical="center"/>
      <protection hidden="1"/>
    </xf>
    <xf numFmtId="0" fontId="6" fillId="5" borderId="20" xfId="1" applyFont="1" applyFill="1" applyBorder="1" applyAlignment="1" applyProtection="1">
      <alignment horizontal="center" vertical="center"/>
      <protection hidden="1"/>
    </xf>
    <xf numFmtId="0" fontId="6" fillId="5" borderId="21" xfId="1" applyFont="1" applyFill="1" applyBorder="1" applyAlignment="1" applyProtection="1">
      <alignment horizontal="center" vertical="center"/>
      <protection hidden="1"/>
    </xf>
    <xf numFmtId="0" fontId="5" fillId="5" borderId="24" xfId="1" applyFont="1" applyFill="1" applyBorder="1" applyAlignment="1" applyProtection="1">
      <alignment horizontal="center" vertical="center" wrapText="1"/>
      <protection hidden="1"/>
    </xf>
    <xf numFmtId="0" fontId="5" fillId="5" borderId="25" xfId="1" applyFont="1" applyFill="1" applyBorder="1" applyAlignment="1" applyProtection="1">
      <alignment horizontal="center" vertical="center" wrapText="1"/>
      <protection hidden="1"/>
    </xf>
    <xf numFmtId="0" fontId="5" fillId="5" borderId="22" xfId="1" applyFont="1" applyFill="1" applyBorder="1" applyAlignment="1" applyProtection="1">
      <alignment horizontal="center" vertical="center" wrapText="1"/>
      <protection hidden="1"/>
    </xf>
    <xf numFmtId="0" fontId="4" fillId="4" borderId="51" xfId="2" applyFont="1" applyFill="1" applyBorder="1" applyAlignment="1" applyProtection="1">
      <alignment horizontal="center" vertical="center" wrapText="1"/>
      <protection hidden="1"/>
    </xf>
    <xf numFmtId="0" fontId="4" fillId="4" borderId="60" xfId="2" applyFont="1" applyFill="1" applyBorder="1" applyAlignment="1" applyProtection="1">
      <alignment horizontal="center" vertical="center" wrapText="1"/>
      <protection hidden="1"/>
    </xf>
    <xf numFmtId="0" fontId="4" fillId="4" borderId="1" xfId="1" applyFont="1" applyFill="1" applyBorder="1" applyAlignment="1" applyProtection="1">
      <alignment horizontal="center"/>
      <protection hidden="1"/>
    </xf>
    <xf numFmtId="0" fontId="4" fillId="4" borderId="8" xfId="1" applyFont="1" applyFill="1" applyBorder="1" applyAlignment="1" applyProtection="1">
      <alignment horizontal="center"/>
      <protection hidden="1"/>
    </xf>
    <xf numFmtId="0" fontId="4" fillId="4" borderId="10" xfId="1" applyFont="1" applyFill="1" applyBorder="1" applyAlignment="1" applyProtection="1">
      <alignment horizontal="center"/>
      <protection hidden="1"/>
    </xf>
    <xf numFmtId="0" fontId="4" fillId="4" borderId="11" xfId="1" applyFont="1" applyFill="1" applyBorder="1" applyAlignment="1" applyProtection="1">
      <alignment horizontal="center"/>
      <protection hidden="1"/>
    </xf>
    <xf numFmtId="0" fontId="5" fillId="5" borderId="29" xfId="1" applyFont="1" applyFill="1" applyBorder="1" applyAlignment="1" applyProtection="1">
      <alignment horizontal="center" vertical="center"/>
      <protection hidden="1"/>
    </xf>
    <xf numFmtId="0" fontId="5" fillId="5" borderId="30" xfId="1" applyFont="1" applyFill="1" applyBorder="1" applyAlignment="1" applyProtection="1">
      <alignment horizontal="center" vertical="center"/>
      <protection hidden="1"/>
    </xf>
    <xf numFmtId="0" fontId="5" fillId="5" borderId="31" xfId="1" applyFont="1" applyFill="1" applyBorder="1" applyAlignment="1" applyProtection="1">
      <alignment horizontal="center" vertical="center"/>
      <protection hidden="1"/>
    </xf>
    <xf numFmtId="0" fontId="7" fillId="4" borderId="19" xfId="2" applyFont="1" applyFill="1" applyBorder="1" applyAlignment="1" applyProtection="1">
      <alignment horizontal="center" vertical="center"/>
      <protection hidden="1"/>
    </xf>
    <xf numFmtId="0" fontId="7" fillId="4" borderId="21" xfId="2" applyFont="1" applyFill="1" applyBorder="1" applyAlignment="1" applyProtection="1">
      <alignment horizontal="center" vertical="center"/>
      <protection hidden="1"/>
    </xf>
    <xf numFmtId="0" fontId="5" fillId="5" borderId="4" xfId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center" vertical="center"/>
      <protection hidden="1"/>
    </xf>
    <xf numFmtId="0" fontId="5" fillId="5" borderId="6" xfId="1" applyFont="1" applyFill="1" applyBorder="1" applyAlignment="1" applyProtection="1">
      <alignment horizontal="center" vertical="center"/>
      <protection hidden="1"/>
    </xf>
    <xf numFmtId="0" fontId="4" fillId="4" borderId="3" xfId="2" applyFont="1" applyFill="1" applyBorder="1" applyAlignment="1" applyProtection="1">
      <alignment horizontal="center" vertical="center"/>
      <protection hidden="1"/>
    </xf>
    <xf numFmtId="0" fontId="4" fillId="4" borderId="13" xfId="2" applyFont="1" applyFill="1" applyBorder="1" applyAlignment="1" applyProtection="1">
      <alignment horizontal="center" vertical="center"/>
      <protection hidden="1"/>
    </xf>
    <xf numFmtId="0" fontId="15" fillId="4" borderId="42" xfId="2" applyFont="1" applyFill="1" applyBorder="1" applyAlignment="1" applyProtection="1">
      <alignment horizontal="center" vertical="center" wrapText="1"/>
      <protection hidden="1"/>
    </xf>
    <xf numFmtId="0" fontId="15" fillId="4" borderId="43" xfId="2" applyFont="1" applyFill="1" applyBorder="1" applyAlignment="1" applyProtection="1">
      <alignment horizontal="center" vertical="center" wrapText="1"/>
      <protection hidden="1"/>
    </xf>
    <xf numFmtId="0" fontId="15" fillId="4" borderId="42" xfId="2" applyFont="1" applyFill="1" applyBorder="1" applyAlignment="1" applyProtection="1">
      <alignment horizontal="center" vertical="center"/>
      <protection hidden="1"/>
    </xf>
    <xf numFmtId="0" fontId="15" fillId="4" borderId="44" xfId="2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6" fillId="5" borderId="26" xfId="1" applyFont="1" applyFill="1" applyBorder="1" applyAlignment="1" applyProtection="1">
      <alignment horizontal="center" vertical="center"/>
      <protection hidden="1"/>
    </xf>
    <xf numFmtId="0" fontId="6" fillId="5" borderId="27" xfId="1" applyFont="1" applyFill="1" applyBorder="1" applyAlignment="1" applyProtection="1">
      <alignment horizontal="center" vertical="center"/>
      <protection hidden="1"/>
    </xf>
    <xf numFmtId="0" fontId="4" fillId="4" borderId="10" xfId="1" applyFon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/>
      <protection hidden="1"/>
    </xf>
    <xf numFmtId="0" fontId="4" fillId="4" borderId="50" xfId="1" applyFont="1" applyFill="1" applyBorder="1" applyAlignment="1" applyProtection="1">
      <alignment horizontal="center" vertical="center"/>
      <protection hidden="1"/>
    </xf>
    <xf numFmtId="0" fontId="4" fillId="4" borderId="57" xfId="1" applyFont="1" applyFill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horizontal="center" vertical="center"/>
      <protection hidden="1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3" fillId="4" borderId="50" xfId="1" applyFont="1" applyFill="1" applyBorder="1" applyAlignment="1" applyProtection="1">
      <alignment horizontal="center" vertical="center"/>
      <protection hidden="1"/>
    </xf>
    <xf numFmtId="0" fontId="3" fillId="4" borderId="10" xfId="1" applyFont="1" applyFill="1" applyBorder="1" applyAlignment="1" applyProtection="1">
      <alignment horizontal="center" vertical="center"/>
      <protection hidden="1"/>
    </xf>
    <xf numFmtId="0" fontId="3" fillId="4" borderId="56" xfId="1" applyFont="1" applyFill="1" applyBorder="1" applyAlignment="1" applyProtection="1">
      <alignment horizontal="left" vertical="center"/>
      <protection hidden="1"/>
    </xf>
    <xf numFmtId="0" fontId="3" fillId="4" borderId="9" xfId="1" applyFont="1" applyFill="1" applyBorder="1" applyAlignment="1" applyProtection="1">
      <alignment horizontal="left" vertical="center"/>
      <protection hidden="1"/>
    </xf>
    <xf numFmtId="0" fontId="4" fillId="4" borderId="62" xfId="1" applyFont="1" applyFill="1" applyBorder="1" applyAlignment="1" applyProtection="1">
      <alignment horizontal="center" vertical="center"/>
      <protection hidden="1"/>
    </xf>
    <xf numFmtId="0" fontId="4" fillId="4" borderId="15" xfId="1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left" vertical="center"/>
      <protection hidden="1"/>
    </xf>
    <xf numFmtId="0" fontId="9" fillId="0" borderId="22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23" xfId="0" applyFont="1" applyBorder="1" applyAlignment="1" applyProtection="1">
      <alignment horizontal="left" vertical="center"/>
      <protection hidden="1"/>
    </xf>
    <xf numFmtId="0" fontId="9" fillId="0" borderId="27" xfId="0" applyFont="1" applyBorder="1" applyAlignment="1" applyProtection="1">
      <alignment horizontal="left" vertical="center"/>
      <protection hidden="1"/>
    </xf>
    <xf numFmtId="0" fontId="9" fillId="0" borderId="18" xfId="0" applyFont="1" applyBorder="1" applyAlignment="1" applyProtection="1">
      <alignment horizontal="left" vertical="center"/>
      <protection hidden="1"/>
    </xf>
    <xf numFmtId="0" fontId="9" fillId="0" borderId="28" xfId="0" applyFont="1" applyBorder="1" applyAlignment="1" applyProtection="1">
      <alignment horizontal="left" vertical="center"/>
      <protection hidden="1"/>
    </xf>
    <xf numFmtId="0" fontId="5" fillId="5" borderId="42" xfId="1" applyFont="1" applyFill="1" applyBorder="1" applyAlignment="1" applyProtection="1">
      <alignment horizontal="center" vertical="center"/>
      <protection hidden="1"/>
    </xf>
    <xf numFmtId="0" fontId="5" fillId="5" borderId="44" xfId="1" applyFont="1" applyFill="1" applyBorder="1" applyAlignment="1" applyProtection="1">
      <alignment horizontal="center" vertical="center"/>
      <protection hidden="1"/>
    </xf>
    <xf numFmtId="0" fontId="5" fillId="5" borderId="43" xfId="1" applyFont="1" applyFill="1" applyBorder="1" applyAlignment="1" applyProtection="1">
      <alignment horizontal="center" vertical="center"/>
      <protection hidden="1"/>
    </xf>
    <xf numFmtId="0" fontId="4" fillId="4" borderId="48" xfId="2" applyFont="1" applyFill="1" applyBorder="1" applyAlignment="1" applyProtection="1">
      <alignment horizontal="center" vertical="center"/>
      <protection hidden="1"/>
    </xf>
    <xf numFmtId="0" fontId="4" fillId="4" borderId="23" xfId="2" applyFont="1" applyFill="1" applyBorder="1" applyAlignment="1" applyProtection="1">
      <alignment horizontal="center" vertical="center"/>
      <protection hidden="1"/>
    </xf>
    <xf numFmtId="1" fontId="16" fillId="4" borderId="15" xfId="0" applyNumberFormat="1" applyFont="1" applyFill="1" applyBorder="1" applyAlignment="1" applyProtection="1">
      <alignment horizontal="center" vertical="center"/>
      <protection hidden="1"/>
    </xf>
    <xf numFmtId="1" fontId="16" fillId="4" borderId="16" xfId="0" applyNumberFormat="1" applyFont="1" applyFill="1" applyBorder="1" applyAlignment="1" applyProtection="1">
      <alignment horizontal="center" vertical="center"/>
      <protection hidden="1"/>
    </xf>
    <xf numFmtId="0" fontId="4" fillId="4" borderId="54" xfId="2" applyFont="1" applyFill="1" applyBorder="1" applyAlignment="1" applyProtection="1">
      <alignment horizontal="center" vertical="center"/>
      <protection hidden="1"/>
    </xf>
    <xf numFmtId="0" fontId="4" fillId="4" borderId="55" xfId="2" applyFont="1" applyFill="1" applyBorder="1" applyAlignment="1" applyProtection="1">
      <alignment horizontal="center" vertical="center"/>
      <protection hidden="1"/>
    </xf>
    <xf numFmtId="0" fontId="1" fillId="5" borderId="26" xfId="1" applyFill="1" applyBorder="1" applyAlignment="1" applyProtection="1">
      <alignment horizontal="center"/>
      <protection hidden="1"/>
    </xf>
    <xf numFmtId="0" fontId="1" fillId="5" borderId="45" xfId="1" applyFill="1" applyBorder="1" applyAlignment="1" applyProtection="1">
      <alignment horizontal="center"/>
      <protection hidden="1"/>
    </xf>
    <xf numFmtId="0" fontId="3" fillId="4" borderId="46" xfId="2" applyFont="1" applyFill="1" applyBorder="1" applyAlignment="1" applyProtection="1">
      <alignment horizontal="center" vertical="center"/>
      <protection hidden="1"/>
    </xf>
    <xf numFmtId="0" fontId="3" fillId="4" borderId="47" xfId="2" applyFont="1" applyFill="1" applyBorder="1" applyAlignment="1" applyProtection="1">
      <alignment horizontal="center" vertical="center"/>
      <protection hidden="1"/>
    </xf>
    <xf numFmtId="0" fontId="5" fillId="5" borderId="26" xfId="1" applyFont="1" applyFill="1" applyBorder="1" applyAlignment="1" applyProtection="1">
      <alignment horizontal="center" vertical="center"/>
      <protection hidden="1"/>
    </xf>
    <xf numFmtId="0" fontId="5" fillId="5" borderId="0" xfId="1" applyFont="1" applyFill="1" applyBorder="1" applyAlignment="1" applyProtection="1">
      <alignment horizontal="center" vertical="center"/>
      <protection hidden="1"/>
    </xf>
    <xf numFmtId="0" fontId="5" fillId="5" borderId="23" xfId="1" applyFont="1" applyFill="1" applyBorder="1" applyAlignment="1" applyProtection="1">
      <alignment horizontal="center" vertical="center"/>
      <protection hidden="1"/>
    </xf>
    <xf numFmtId="0" fontId="6" fillId="5" borderId="24" xfId="1" applyFont="1" applyFill="1" applyBorder="1" applyAlignment="1" applyProtection="1">
      <alignment horizontal="center" vertical="center"/>
      <protection hidden="1"/>
    </xf>
    <xf numFmtId="0" fontId="6" fillId="5" borderId="0" xfId="1" applyFont="1" applyFill="1" applyBorder="1" applyAlignment="1" applyProtection="1">
      <alignment horizontal="center" vertical="center"/>
      <protection hidden="1"/>
    </xf>
    <xf numFmtId="0" fontId="6" fillId="5" borderId="23" xfId="1" applyFont="1" applyFill="1" applyBorder="1" applyAlignment="1" applyProtection="1">
      <alignment horizontal="center" vertical="center"/>
      <protection hidden="1"/>
    </xf>
    <xf numFmtId="0" fontId="6" fillId="5" borderId="42" xfId="1" applyFont="1" applyFill="1" applyBorder="1" applyAlignment="1" applyProtection="1">
      <alignment horizontal="center" vertical="center"/>
      <protection hidden="1"/>
    </xf>
    <xf numFmtId="0" fontId="6" fillId="5" borderId="44" xfId="1" applyFont="1" applyFill="1" applyBorder="1" applyAlignment="1" applyProtection="1">
      <alignment horizontal="center" vertical="center"/>
      <protection hidden="1"/>
    </xf>
    <xf numFmtId="0" fontId="6" fillId="5" borderId="43" xfId="1" applyFont="1" applyFill="1" applyBorder="1" applyAlignment="1" applyProtection="1">
      <alignment horizontal="center" vertical="center"/>
      <protection hidden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24" xfId="0" applyFont="1" applyBorder="1" applyAlignment="1" applyProtection="1">
      <alignment horizontal="left" vertical="center"/>
      <protection hidden="1"/>
    </xf>
    <xf numFmtId="0" fontId="1" fillId="5" borderId="12" xfId="1" applyFill="1" applyBorder="1" applyAlignment="1" applyProtection="1">
      <alignment horizontal="center"/>
      <protection hidden="1"/>
    </xf>
    <xf numFmtId="0" fontId="1" fillId="5" borderId="14" xfId="1" applyFill="1" applyBorder="1" applyAlignment="1" applyProtection="1">
      <alignment horizontal="center"/>
      <protection hidden="1"/>
    </xf>
    <xf numFmtId="0" fontId="4" fillId="4" borderId="52" xfId="1" applyFont="1" applyFill="1" applyBorder="1" applyAlignment="1" applyProtection="1">
      <alignment horizontal="center" vertical="center"/>
      <protection hidden="1"/>
    </xf>
    <xf numFmtId="0" fontId="4" fillId="4" borderId="22" xfId="1" applyFont="1" applyFill="1" applyBorder="1" applyAlignment="1" applyProtection="1">
      <alignment horizontal="center" vertical="center"/>
      <protection hidden="1"/>
    </xf>
    <xf numFmtId="0" fontId="4" fillId="4" borderId="40" xfId="1" applyFont="1" applyFill="1" applyBorder="1" applyAlignment="1" applyProtection="1">
      <alignment horizontal="center" vertical="center"/>
      <protection hidden="1"/>
    </xf>
    <xf numFmtId="0" fontId="4" fillId="4" borderId="28" xfId="1" applyFont="1" applyFill="1" applyBorder="1" applyAlignment="1" applyProtection="1">
      <alignment horizontal="center" vertical="center"/>
      <protection hidden="1"/>
    </xf>
    <xf numFmtId="0" fontId="15" fillId="4" borderId="48" xfId="2" applyFont="1" applyFill="1" applyBorder="1" applyAlignment="1" applyProtection="1">
      <alignment horizontal="center" vertical="center" wrapText="1"/>
      <protection hidden="1"/>
    </xf>
    <xf numFmtId="0" fontId="15" fillId="4" borderId="45" xfId="2" applyFont="1" applyFill="1" applyBorder="1" applyAlignment="1" applyProtection="1">
      <alignment horizontal="center" vertical="center" wrapText="1"/>
      <protection hidden="1"/>
    </xf>
    <xf numFmtId="0" fontId="4" fillId="4" borderId="48" xfId="1" applyFont="1" applyFill="1" applyBorder="1" applyAlignment="1" applyProtection="1">
      <alignment horizontal="center" vertical="center"/>
      <protection hidden="1"/>
    </xf>
    <xf numFmtId="0" fontId="4" fillId="4" borderId="23" xfId="1" applyFont="1" applyFill="1" applyBorder="1" applyAlignment="1" applyProtection="1">
      <alignment horizontal="center" vertical="center"/>
      <protection hidden="1"/>
    </xf>
    <xf numFmtId="0" fontId="15" fillId="4" borderId="36" xfId="2" applyFont="1" applyFill="1" applyBorder="1" applyAlignment="1" applyProtection="1">
      <alignment horizontal="center" vertical="center"/>
      <protection hidden="1"/>
    </xf>
    <xf numFmtId="0" fontId="15" fillId="4" borderId="35" xfId="2" applyFont="1" applyFill="1" applyBorder="1" applyAlignment="1" applyProtection="1">
      <alignment horizontal="center" vertical="center"/>
      <protection hidden="1"/>
    </xf>
    <xf numFmtId="0" fontId="3" fillId="0" borderId="15" xfId="1" applyFont="1" applyFill="1" applyBorder="1" applyAlignment="1" applyProtection="1">
      <alignment horizontal="center" vertical="center"/>
      <protection locked="0" hidden="1"/>
    </xf>
    <xf numFmtId="0" fontId="3" fillId="0" borderId="32" xfId="1" applyFont="1" applyFill="1" applyBorder="1" applyAlignment="1" applyProtection="1">
      <alignment horizontal="center" vertical="center"/>
      <protection locked="0" hidden="1"/>
    </xf>
    <xf numFmtId="0" fontId="4" fillId="4" borderId="2" xfId="2" applyFont="1" applyFill="1" applyBorder="1" applyAlignment="1" applyProtection="1">
      <alignment horizontal="center" vertical="center"/>
      <protection hidden="1"/>
    </xf>
    <xf numFmtId="0" fontId="4" fillId="4" borderId="49" xfId="2" applyFont="1" applyFill="1" applyBorder="1" applyAlignment="1" applyProtection="1">
      <alignment horizontal="center" vertical="center"/>
      <protection hidden="1"/>
    </xf>
    <xf numFmtId="0" fontId="7" fillId="4" borderId="0" xfId="2" applyFont="1" applyFill="1" applyBorder="1" applyAlignment="1" applyProtection="1">
      <alignment horizontal="center" vertical="center"/>
      <protection hidden="1"/>
    </xf>
    <xf numFmtId="0" fontId="7" fillId="4" borderId="18" xfId="2" applyFont="1" applyFill="1" applyBorder="1" applyAlignment="1" applyProtection="1">
      <alignment horizontal="center" vertical="center"/>
      <protection hidden="1"/>
    </xf>
    <xf numFmtId="0" fontId="15" fillId="4" borderId="36" xfId="2" applyFont="1" applyFill="1" applyBorder="1" applyAlignment="1" applyProtection="1">
      <alignment horizontal="center" vertical="center" wrapText="1"/>
      <protection hidden="1"/>
    </xf>
    <xf numFmtId="0" fontId="15" fillId="4" borderId="37" xfId="2" applyFont="1" applyFill="1" applyBorder="1" applyAlignment="1" applyProtection="1">
      <alignment horizontal="center" vertical="center" wrapText="1"/>
      <protection hidden="1"/>
    </xf>
    <xf numFmtId="0" fontId="3" fillId="0" borderId="38" xfId="1" applyFont="1" applyFill="1" applyBorder="1" applyAlignment="1" applyProtection="1">
      <alignment horizontal="center" vertical="center"/>
      <protection locked="0"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009999"/>
      <color rgb="FF00B4B0"/>
      <color rgb="FF47D4D1"/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26" fmlaLink="$M$1" fmlaRange="$J$9:$J$16" sel="6" val="0"/>
</file>

<file path=xl/ctrlProps/ctrlProp2.xml><?xml version="1.0" encoding="utf-8"?>
<formControlPr xmlns="http://schemas.microsoft.com/office/spreadsheetml/2009/9/main" objectType="Drop" dropLines="10" dropStyle="combo" dx="26" fmlaLink="$M$25" fmlaRange="$J$32:$J$38" sel="4" val="0"/>
</file>

<file path=xl/ctrlProps/ctrlProp3.xml><?xml version="1.0" encoding="utf-8"?>
<formControlPr xmlns="http://schemas.microsoft.com/office/spreadsheetml/2009/9/main" objectType="Drop" dropLines="10" dropStyle="combo" dx="26" fmlaLink="$M$1" fmlaRange="$J$8:$J$15" sel="4" val="0"/>
</file>

<file path=xl/ctrlProps/ctrlProp4.xml><?xml version="1.0" encoding="utf-8"?>
<formControlPr xmlns="http://schemas.microsoft.com/office/spreadsheetml/2009/9/main" objectType="Drop" dropLines="10" dropStyle="combo" dx="26" fmlaLink="$M$29" fmlaRange="$J$36:$J$43" sel="8" val="0"/>
</file>

<file path=xl/ctrlProps/ctrlProp5.xml><?xml version="1.0" encoding="utf-8"?>
<formControlPr xmlns="http://schemas.microsoft.com/office/spreadsheetml/2009/9/main" objectType="Drop" dropLines="10" dropStyle="combo" dx="26" fmlaLink="$L$1" fmlaRange="$I$8:$I$15" sel="8" val="0"/>
</file>

<file path=xl/ctrlProps/ctrlProp6.xml><?xml version="1.0" encoding="utf-8"?>
<formControlPr xmlns="http://schemas.microsoft.com/office/spreadsheetml/2009/9/main" objectType="Drop" dropLines="10" dropStyle="combo" dx="26" fmlaLink="$L$1" fmlaRange="$I$8:$I$15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1507068</xdr:colOff>
      <xdr:row>1</xdr:row>
      <xdr:rowOff>26212</xdr:rowOff>
    </xdr:from>
    <xdr:ext cx="2678852" cy="192893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518" y="321487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009999">
              <a:alpha val="60000"/>
            </a:srgbClr>
          </a:glow>
        </a:effectLst>
      </xdr:spPr>
    </xdr:pic>
    <xdr:clientData/>
  </xdr:oneCellAnchor>
  <xdr:oneCellAnchor>
    <xdr:from>
      <xdr:col>0</xdr:col>
      <xdr:colOff>0</xdr:colOff>
      <xdr:row>4</xdr:row>
      <xdr:rowOff>247650</xdr:rowOff>
    </xdr:from>
    <xdr:ext cx="3914776" cy="945839"/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66825"/>
          <a:ext cx="3914776" cy="94583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Для фасадов высотой </a:t>
          </a:r>
          <a:endParaRPr lang="en-US" sz="2000" b="0" cap="none" spc="0" baseline="0">
            <a:ln w="0"/>
            <a:solidFill>
              <a:schemeClr val="bg2">
                <a:lumMod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egoe UI" panose="020B0502040204020203" pitchFamily="34" charset="0"/>
          </a:endParaRPr>
        </a:p>
        <a:p>
          <a:pPr algn="l"/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0</xdr:colOff>
      <xdr:row>7</xdr:row>
      <xdr:rowOff>1121</xdr:rowOff>
    </xdr:from>
    <xdr:ext cx="3933825" cy="580159"/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4221"/>
          <a:ext cx="3933825" cy="5801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Если ширина фасада более 600мм, рекомендуется использование 2-го механизма  </a:t>
          </a:r>
        </a:p>
      </xdr:txBody>
    </xdr:sp>
    <xdr:clientData/>
  </xdr:oneCellAnchor>
  <xdr:oneCellAnchor>
    <xdr:from>
      <xdr:col>4</xdr:col>
      <xdr:colOff>19100</xdr:colOff>
      <xdr:row>23</xdr:row>
      <xdr:rowOff>178613</xdr:rowOff>
    </xdr:from>
    <xdr:ext cx="3171775" cy="228386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800" y="7084238"/>
          <a:ext cx="3171775" cy="2283868"/>
        </a:xfrm>
        <a:prstGeom prst="rect">
          <a:avLst/>
        </a:prstGeom>
        <a:solidFill>
          <a:srgbClr val="FF0000"/>
        </a:solidFill>
        <a:effectLst>
          <a:glow rad="127000">
            <a:srgbClr val="009999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12</xdr:row>
          <xdr:rowOff>28575</xdr:rowOff>
        </xdr:from>
        <xdr:to>
          <xdr:col>2</xdr:col>
          <xdr:colOff>1504950</xdr:colOff>
          <xdr:row>13</xdr:row>
          <xdr:rowOff>323850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152400</xdr:rowOff>
        </xdr:from>
        <xdr:to>
          <xdr:col>1</xdr:col>
          <xdr:colOff>1638300</xdr:colOff>
          <xdr:row>3</xdr:row>
          <xdr:rowOff>9525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152400</xdr:rowOff>
        </xdr:from>
        <xdr:to>
          <xdr:col>1</xdr:col>
          <xdr:colOff>1638300</xdr:colOff>
          <xdr:row>25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34</xdr:row>
          <xdr:rowOff>28575</xdr:rowOff>
        </xdr:from>
        <xdr:to>
          <xdr:col>2</xdr:col>
          <xdr:colOff>1495425</xdr:colOff>
          <xdr:row>35</xdr:row>
          <xdr:rowOff>323850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26</xdr:row>
      <xdr:rowOff>95250</xdr:rowOff>
    </xdr:from>
    <xdr:ext cx="3914776" cy="945839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8296275"/>
          <a:ext cx="3914776" cy="94583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Для фасадов высотой </a:t>
          </a:r>
          <a:endParaRPr lang="en-US" sz="2000" b="0" cap="none" spc="0" baseline="0">
            <a:ln w="0"/>
            <a:solidFill>
              <a:schemeClr val="bg2">
                <a:lumMod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egoe UI" panose="020B0502040204020203" pitchFamily="34" charset="0"/>
          </a:endParaRPr>
        </a:p>
        <a:p>
          <a:pPr algn="l"/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0</xdr:colOff>
      <xdr:row>28</xdr:row>
      <xdr:rowOff>304800</xdr:rowOff>
    </xdr:from>
    <xdr:ext cx="3933825" cy="436786"/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9067800"/>
          <a:ext cx="3933825" cy="436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r>
            <a:rPr lang="ru-RU" sz="11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Если ширина фасада более 600мм, рекомендуется использование 2-го механизма  </a:t>
          </a:r>
          <a:endParaRPr lang="ru-RU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1422027</xdr:colOff>
      <xdr:row>0</xdr:row>
      <xdr:rowOff>102224</xdr:rowOff>
    </xdr:from>
    <xdr:to>
      <xdr:col>6</xdr:col>
      <xdr:colOff>901326</xdr:colOff>
      <xdr:row>6</xdr:row>
      <xdr:rowOff>138240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277" y="102224"/>
          <a:ext cx="2749549" cy="1919849"/>
        </a:xfrm>
        <a:prstGeom prst="rect">
          <a:avLst/>
        </a:prstGeom>
        <a:solidFill>
          <a:srgbClr val="47D4D1"/>
        </a:solidFill>
        <a:ln>
          <a:solidFill>
            <a:srgbClr val="009999"/>
          </a:solidFill>
        </a:ln>
        <a:effectLst>
          <a:glow rad="127000">
            <a:srgbClr val="009999">
              <a:alpha val="60000"/>
            </a:srgbClr>
          </a:glow>
          <a:softEdge rad="12700"/>
        </a:effectLst>
      </xdr:spPr>
    </xdr:pic>
    <xdr:clientData/>
  </xdr:twoCellAnchor>
  <xdr:oneCellAnchor>
    <xdr:from>
      <xdr:col>0</xdr:col>
      <xdr:colOff>14795</xdr:colOff>
      <xdr:row>3</xdr:row>
      <xdr:rowOff>83637</xdr:rowOff>
    </xdr:from>
    <xdr:ext cx="2810449" cy="774571"/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795" y="1226637"/>
          <a:ext cx="2810449" cy="77457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Для фасадов высотой </a:t>
          </a:r>
        </a:p>
        <a:p>
          <a:pPr algn="l"/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57150</xdr:colOff>
          <xdr:row>11</xdr:row>
          <xdr:rowOff>28575</xdr:rowOff>
        </xdr:from>
        <xdr:to>
          <xdr:col>2</xdr:col>
          <xdr:colOff>1323975</xdr:colOff>
          <xdr:row>12</xdr:row>
          <xdr:rowOff>342900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161925</xdr:rowOff>
        </xdr:from>
        <xdr:to>
          <xdr:col>2</xdr:col>
          <xdr:colOff>247650</xdr:colOff>
          <xdr:row>2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161925</xdr:rowOff>
        </xdr:from>
        <xdr:to>
          <xdr:col>2</xdr:col>
          <xdr:colOff>247650</xdr:colOff>
          <xdr:row>29</xdr:row>
          <xdr:rowOff>9525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37</xdr:row>
          <xdr:rowOff>352425</xdr:rowOff>
        </xdr:from>
        <xdr:to>
          <xdr:col>2</xdr:col>
          <xdr:colOff>1304925</xdr:colOff>
          <xdr:row>39</xdr:row>
          <xdr:rowOff>295275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1471084</xdr:colOff>
      <xdr:row>27</xdr:row>
      <xdr:rowOff>95250</xdr:rowOff>
    </xdr:from>
    <xdr:to>
      <xdr:col>6</xdr:col>
      <xdr:colOff>950383</xdr:colOff>
      <xdr:row>33</xdr:row>
      <xdr:rowOff>131266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417" y="6731000"/>
          <a:ext cx="2749549" cy="1919849"/>
        </a:xfrm>
        <a:prstGeom prst="rect">
          <a:avLst/>
        </a:prstGeom>
        <a:solidFill>
          <a:srgbClr val="47D4D1"/>
        </a:solidFill>
        <a:ln>
          <a:solidFill>
            <a:srgbClr val="009999"/>
          </a:solidFill>
        </a:ln>
        <a:effectLst>
          <a:glow rad="127000">
            <a:srgbClr val="009999">
              <a:alpha val="60000"/>
            </a:srgbClr>
          </a:glow>
          <a:softEdge rad="12700"/>
        </a:effectLst>
      </xdr:spPr>
    </xdr:pic>
    <xdr:clientData/>
  </xdr:twoCellAnchor>
  <xdr:oneCellAnchor>
    <xdr:from>
      <xdr:col>0</xdr:col>
      <xdr:colOff>0</xdr:colOff>
      <xdr:row>30</xdr:row>
      <xdr:rowOff>42334</xdr:rowOff>
    </xdr:from>
    <xdr:ext cx="2810449" cy="774571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7821084"/>
          <a:ext cx="2810449" cy="77457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Для фасадов высотой </a:t>
          </a:r>
        </a:p>
        <a:p>
          <a:pPr algn="l"/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1214717</xdr:colOff>
      <xdr:row>0</xdr:row>
      <xdr:rowOff>83362</xdr:rowOff>
    </xdr:from>
    <xdr:ext cx="2889623" cy="1928934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011" y="83362"/>
          <a:ext cx="2889623" cy="1928934"/>
        </a:xfrm>
        <a:prstGeom prst="rect">
          <a:avLst/>
        </a:prstGeom>
        <a:solidFill>
          <a:srgbClr val="FF0000"/>
        </a:solidFill>
        <a:effectLst>
          <a:glow rad="127000">
            <a:srgbClr val="009999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11</xdr:row>
          <xdr:rowOff>38100</xdr:rowOff>
        </xdr:from>
        <xdr:to>
          <xdr:col>2</xdr:col>
          <xdr:colOff>1495425</xdr:colOff>
          <xdr:row>12</xdr:row>
          <xdr:rowOff>333375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161925</xdr:rowOff>
        </xdr:from>
        <xdr:to>
          <xdr:col>2</xdr:col>
          <xdr:colOff>114300</xdr:colOff>
          <xdr:row>2</xdr:row>
          <xdr:rowOff>19050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3</xdr:row>
      <xdr:rowOff>0</xdr:rowOff>
    </xdr:from>
    <xdr:ext cx="2810449" cy="774571"/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1143000"/>
          <a:ext cx="2810449" cy="77457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Для фасадов высотой </a:t>
          </a:r>
        </a:p>
        <a:p>
          <a:pPr algn="l"/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h=250-700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1305593</xdr:colOff>
      <xdr:row>0</xdr:row>
      <xdr:rowOff>91000</xdr:rowOff>
    </xdr:from>
    <xdr:to>
      <xdr:col>6</xdr:col>
      <xdr:colOff>1490383</xdr:colOff>
      <xdr:row>5</xdr:row>
      <xdr:rowOff>394496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5" r="26104" b="21570"/>
        <a:stretch/>
      </xdr:blipFill>
      <xdr:spPr>
        <a:xfrm>
          <a:off x="3770887" y="91000"/>
          <a:ext cx="2762143" cy="1903647"/>
        </a:xfrm>
        <a:prstGeom prst="rect">
          <a:avLst/>
        </a:prstGeom>
        <a:solidFill>
          <a:srgbClr val="FF0000"/>
        </a:solidFill>
        <a:effectLst>
          <a:glow rad="127000">
            <a:srgbClr val="009999">
              <a:alpha val="60000"/>
            </a:srgbClr>
          </a:glow>
        </a:effectLst>
      </xdr:spPr>
    </xdr:pic>
    <xdr:clientData/>
  </xdr:twoCellAnchor>
  <xdr:oneCellAnchor>
    <xdr:from>
      <xdr:col>0</xdr:col>
      <xdr:colOff>0</xdr:colOff>
      <xdr:row>4</xdr:row>
      <xdr:rowOff>186755</xdr:rowOff>
    </xdr:from>
    <xdr:ext cx="3724274" cy="1022920"/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0" y="1501205"/>
          <a:ext cx="3724274" cy="102292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ru-RU" sz="18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Для фасадов высотой </a:t>
          </a:r>
        </a:p>
        <a:p>
          <a:pPr algn="l"/>
          <a:r>
            <a:rPr lang="en-US" sz="18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h=480-1040</a:t>
          </a:r>
          <a:r>
            <a:rPr lang="ru-RU" sz="18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  <a:p>
          <a:pPr algn="l"/>
          <a:r>
            <a:rPr lang="ru-RU" sz="11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*</a:t>
          </a:r>
          <a:r>
            <a:rPr lang="ru-RU" sz="1100" b="0" i="1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указывается высота двойного фасада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57150</xdr:colOff>
          <xdr:row>11</xdr:row>
          <xdr:rowOff>38100</xdr:rowOff>
        </xdr:from>
        <xdr:to>
          <xdr:col>3</xdr:col>
          <xdr:colOff>723900</xdr:colOff>
          <xdr:row>12</xdr:row>
          <xdr:rowOff>352425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161925</xdr:rowOff>
        </xdr:from>
        <xdr:to>
          <xdr:col>1</xdr:col>
          <xdr:colOff>1638300</xdr:colOff>
          <xdr:row>2</xdr:row>
          <xdr:rowOff>19050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tbm.ru/" TargetMode="External"/><Relationship Id="rId1" Type="http://schemas.openxmlformats.org/officeDocument/2006/relationships/hyperlink" Target="http://www.tbm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http://www.tbm.ru/" TargetMode="External"/><Relationship Id="rId1" Type="http://schemas.openxmlformats.org/officeDocument/2006/relationships/hyperlink" Target="http://www.tbm.ru/" TargetMode="External"/><Relationship Id="rId6" Type="http://schemas.openxmlformats.org/officeDocument/2006/relationships/oleObject" Target="../embeddings/oleObject3.bin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bm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5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bm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6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zoomScale="85" zoomScaleNormal="85" workbookViewId="0">
      <selection activeCell="O1" sqref="H1:O1048576"/>
    </sheetView>
  </sheetViews>
  <sheetFormatPr defaultRowHeight="15"/>
  <cols>
    <col min="1" max="1" width="4.42578125" customWidth="1"/>
    <col min="2" max="2" width="25.7109375" customWidth="1"/>
    <col min="3" max="3" width="23.42578125" customWidth="1"/>
    <col min="4" max="4" width="30.42578125" customWidth="1"/>
    <col min="5" max="5" width="21.85546875" customWidth="1"/>
    <col min="6" max="6" width="8.140625" customWidth="1"/>
    <col min="7" max="7" width="25.7109375" customWidth="1"/>
    <col min="8" max="8" width="1.28515625" customWidth="1"/>
    <col min="9" max="9" width="17.7109375" hidden="1" customWidth="1"/>
    <col min="10" max="10" width="21" hidden="1" customWidth="1"/>
    <col min="11" max="11" width="12.85546875" hidden="1" customWidth="1"/>
    <col min="12" max="12" width="18" hidden="1" customWidth="1"/>
    <col min="13" max="13" width="14" hidden="1" customWidth="1"/>
    <col min="14" max="14" width="6.140625" hidden="1" customWidth="1"/>
    <col min="15" max="17" width="8.7109375" customWidth="1"/>
  </cols>
  <sheetData>
    <row r="1" spans="1:13" ht="23.25" customHeight="1">
      <c r="A1" s="63" t="s">
        <v>34</v>
      </c>
      <c r="B1" s="64"/>
      <c r="C1" s="64"/>
      <c r="D1" s="64"/>
      <c r="E1" s="64"/>
      <c r="F1" s="64"/>
      <c r="G1" s="65"/>
      <c r="H1" s="49"/>
      <c r="K1" s="95" t="s">
        <v>44</v>
      </c>
      <c r="L1" s="95"/>
      <c r="M1" s="7">
        <v>6</v>
      </c>
    </row>
    <row r="2" spans="1:13" ht="21" customHeight="1">
      <c r="A2" s="66"/>
      <c r="B2" s="67"/>
      <c r="C2" s="67"/>
      <c r="D2" s="67"/>
      <c r="E2" s="67"/>
      <c r="F2" s="67"/>
      <c r="G2" s="68"/>
      <c r="H2" s="49"/>
    </row>
    <row r="3" spans="1:13" ht="15" customHeight="1">
      <c r="A3" s="66"/>
      <c r="B3" s="67"/>
      <c r="C3" s="67"/>
      <c r="D3" s="67"/>
      <c r="E3" s="67"/>
      <c r="F3" s="67"/>
      <c r="G3" s="68"/>
      <c r="H3" s="49"/>
    </row>
    <row r="4" spans="1:13" ht="21" customHeight="1">
      <c r="A4" s="66"/>
      <c r="B4" s="67"/>
      <c r="C4" s="67"/>
      <c r="D4" s="67"/>
      <c r="E4" s="67"/>
      <c r="F4" s="67"/>
      <c r="G4" s="68"/>
      <c r="H4" s="49"/>
    </row>
    <row r="5" spans="1:13" ht="23.25" customHeight="1">
      <c r="A5" s="66"/>
      <c r="B5" s="67"/>
      <c r="C5" s="67"/>
      <c r="D5" s="67"/>
      <c r="E5" s="67"/>
      <c r="F5" s="67"/>
      <c r="G5" s="68"/>
      <c r="H5" s="49"/>
    </row>
    <row r="6" spans="1:13" ht="45" customHeight="1">
      <c r="A6" s="69"/>
      <c r="B6" s="70"/>
      <c r="C6" s="70"/>
      <c r="D6" s="70"/>
      <c r="E6" s="70"/>
      <c r="F6" s="70"/>
      <c r="G6" s="71"/>
      <c r="H6" s="50"/>
    </row>
    <row r="7" spans="1:13" ht="4.5" customHeight="1">
      <c r="A7" s="69"/>
      <c r="B7" s="70"/>
      <c r="C7" s="70"/>
      <c r="D7" s="70"/>
      <c r="E7" s="70"/>
      <c r="F7" s="70"/>
      <c r="G7" s="71"/>
      <c r="H7" s="50"/>
    </row>
    <row r="8" spans="1:13" ht="42" customHeight="1" thickBot="1">
      <c r="A8" s="72"/>
      <c r="B8" s="73"/>
      <c r="C8" s="73"/>
      <c r="D8" s="73"/>
      <c r="E8" s="73"/>
      <c r="F8" s="73"/>
      <c r="G8" s="74"/>
      <c r="H8" s="50"/>
      <c r="J8" s="1" t="s">
        <v>52</v>
      </c>
      <c r="K8" s="1" t="s">
        <v>38</v>
      </c>
      <c r="L8" s="1" t="s">
        <v>39</v>
      </c>
      <c r="M8" s="1" t="s">
        <v>40</v>
      </c>
    </row>
    <row r="9" spans="1:13" ht="30" customHeight="1" thickBot="1">
      <c r="A9" s="97">
        <v>1</v>
      </c>
      <c r="B9" s="108" t="s">
        <v>50</v>
      </c>
      <c r="C9" s="109"/>
      <c r="D9" s="109"/>
      <c r="E9" s="109"/>
      <c r="F9" s="109"/>
      <c r="G9" s="110"/>
      <c r="H9" s="48"/>
      <c r="J9" s="20" t="s">
        <v>56</v>
      </c>
      <c r="K9" s="6">
        <v>10.9</v>
      </c>
      <c r="L9" s="6">
        <f>$B$11*$D$11/1000000*K9+$G$11/1000</f>
        <v>2.5044</v>
      </c>
      <c r="M9" s="7" t="s">
        <v>1</v>
      </c>
    </row>
    <row r="10" spans="1:13" ht="15.75" thickBot="1">
      <c r="A10" s="97"/>
      <c r="B10" s="118" t="s">
        <v>69</v>
      </c>
      <c r="C10" s="119"/>
      <c r="D10" s="120" t="s">
        <v>48</v>
      </c>
      <c r="E10" s="121"/>
      <c r="F10" s="111" t="s">
        <v>0</v>
      </c>
      <c r="G10" s="23" t="s">
        <v>49</v>
      </c>
      <c r="H10" s="51"/>
      <c r="J10" s="20" t="s">
        <v>57</v>
      </c>
      <c r="K10" s="6">
        <v>12.2</v>
      </c>
      <c r="L10" s="6">
        <f>$B$11*$D$11/1000000*K10+$G$11/1000</f>
        <v>2.7851999999999997</v>
      </c>
      <c r="M10" s="6">
        <f>IF(M1=2,L10,M11)</f>
        <v>2.5259999999999998</v>
      </c>
    </row>
    <row r="11" spans="1:13" ht="30" customHeight="1" thickBot="1">
      <c r="A11" s="98"/>
      <c r="B11" s="78">
        <v>360</v>
      </c>
      <c r="C11" s="79"/>
      <c r="D11" s="80">
        <v>600</v>
      </c>
      <c r="E11" s="80"/>
      <c r="F11" s="112"/>
      <c r="G11" s="22">
        <v>150</v>
      </c>
      <c r="H11" s="52"/>
      <c r="J11" s="20" t="s">
        <v>58</v>
      </c>
      <c r="K11" s="6">
        <v>12.1</v>
      </c>
      <c r="L11" s="6">
        <f t="shared" ref="L11:L13" si="0">$B$11*$D$11/1000000*K11+$G$11/1000</f>
        <v>2.7635999999999998</v>
      </c>
      <c r="M11" s="6">
        <f>IF(M1=3,L11,M12)</f>
        <v>2.5259999999999998</v>
      </c>
    </row>
    <row r="12" spans="1:13" ht="30" customHeight="1">
      <c r="A12" s="96">
        <v>2</v>
      </c>
      <c r="B12" s="113" t="s">
        <v>51</v>
      </c>
      <c r="C12" s="114"/>
      <c r="D12" s="114"/>
      <c r="E12" s="114"/>
      <c r="F12" s="114"/>
      <c r="G12" s="115"/>
      <c r="H12" s="48"/>
      <c r="J12" s="20" t="s">
        <v>59</v>
      </c>
      <c r="K12" s="6">
        <v>14.5</v>
      </c>
      <c r="L12" s="6">
        <f t="shared" si="0"/>
        <v>3.282</v>
      </c>
      <c r="M12" s="6">
        <f>IF(M1=4,L12,M13)</f>
        <v>2.5259999999999998</v>
      </c>
    </row>
    <row r="13" spans="1:13">
      <c r="A13" s="97"/>
      <c r="B13" s="81"/>
      <c r="C13" s="82"/>
      <c r="D13" s="85" t="s">
        <v>65</v>
      </c>
      <c r="E13" s="86"/>
      <c r="F13" s="116" t="s">
        <v>66</v>
      </c>
      <c r="G13" s="117"/>
      <c r="H13" s="51"/>
      <c r="J13" s="20" t="s">
        <v>186</v>
      </c>
      <c r="K13" s="6">
        <f>760*0.022</f>
        <v>16.72</v>
      </c>
      <c r="L13" s="6">
        <f t="shared" si="0"/>
        <v>3.7615199999999995</v>
      </c>
      <c r="M13" s="6">
        <f>IF(M1=5,L13,M14)</f>
        <v>2.5259999999999998</v>
      </c>
    </row>
    <row r="14" spans="1:13" ht="30" customHeight="1" thickBot="1">
      <c r="A14" s="98"/>
      <c r="B14" s="83"/>
      <c r="C14" s="84"/>
      <c r="D14" s="87">
        <f>IF(M1=1,L9,M10)</f>
        <v>2.5259999999999998</v>
      </c>
      <c r="E14" s="88"/>
      <c r="F14" s="61">
        <f>D14*B11</f>
        <v>909.3599999999999</v>
      </c>
      <c r="G14" s="62"/>
      <c r="H14" s="58"/>
      <c r="J14" s="20" t="s">
        <v>60</v>
      </c>
      <c r="K14" s="6">
        <v>11</v>
      </c>
      <c r="L14" s="6">
        <f>$B$11*$D$11/1000000*K14+$G$11/1000</f>
        <v>2.5259999999999998</v>
      </c>
      <c r="M14" s="6">
        <f>IF(M1=6,L14,M15)</f>
        <v>2.5259999999999998</v>
      </c>
    </row>
    <row r="15" spans="1:13" ht="60" customHeight="1" thickBot="1">
      <c r="A15" s="96">
        <v>3</v>
      </c>
      <c r="B15" s="99" t="s">
        <v>64</v>
      </c>
      <c r="C15" s="100"/>
      <c r="D15" s="100"/>
      <c r="E15" s="100"/>
      <c r="F15" s="100"/>
      <c r="G15" s="101"/>
      <c r="H15" s="54"/>
      <c r="J15" s="20" t="s">
        <v>61</v>
      </c>
      <c r="K15" s="6">
        <v>12</v>
      </c>
      <c r="L15" s="6">
        <f>$B$11*$D$11/1000000*K15+$G$11/1000</f>
        <v>2.742</v>
      </c>
      <c r="M15" s="6">
        <f>IF(M1=7,L15,M16)</f>
        <v>0</v>
      </c>
    </row>
    <row r="16" spans="1:13" ht="30.75" thickBot="1">
      <c r="A16" s="124"/>
      <c r="B16" s="36" t="s">
        <v>87</v>
      </c>
      <c r="C16" s="37" t="s">
        <v>72</v>
      </c>
      <c r="D16" s="37" t="s">
        <v>74</v>
      </c>
      <c r="E16" s="37" t="s">
        <v>73</v>
      </c>
      <c r="F16" s="102" t="s">
        <v>63</v>
      </c>
      <c r="G16" s="103"/>
      <c r="H16" s="59"/>
      <c r="J16" s="20" t="s">
        <v>62</v>
      </c>
      <c r="K16" s="6">
        <v>11.2</v>
      </c>
      <c r="L16" s="6">
        <f t="shared" ref="L16" si="1">$B$11*$D$11/1000000*K16+$G$11/1000</f>
        <v>2.5691999999999999</v>
      </c>
      <c r="M16" s="6">
        <f>IF(M1=8,L16,M17)</f>
        <v>0</v>
      </c>
    </row>
    <row r="17" spans="1:13">
      <c r="A17" s="124"/>
      <c r="B17" s="8" t="s">
        <v>170</v>
      </c>
      <c r="C17" s="38" t="s">
        <v>108</v>
      </c>
      <c r="D17" s="75" t="s">
        <v>111</v>
      </c>
      <c r="E17" s="28" t="s">
        <v>3</v>
      </c>
      <c r="F17" s="128">
        <v>600</v>
      </c>
      <c r="G17" s="129"/>
      <c r="H17" s="55"/>
      <c r="I17">
        <v>1.3</v>
      </c>
    </row>
    <row r="18" spans="1:13">
      <c r="A18" s="124"/>
      <c r="B18" s="8" t="s">
        <v>171</v>
      </c>
      <c r="C18" s="34" t="s">
        <v>109</v>
      </c>
      <c r="D18" s="76"/>
      <c r="E18" s="27" t="s">
        <v>2</v>
      </c>
      <c r="F18" s="130">
        <v>1000</v>
      </c>
      <c r="G18" s="131"/>
      <c r="H18" s="55"/>
      <c r="I18">
        <v>1.8</v>
      </c>
      <c r="J18">
        <v>2.7</v>
      </c>
    </row>
    <row r="19" spans="1:13" ht="15.75" thickBot="1">
      <c r="A19" s="125"/>
      <c r="B19" s="9" t="s">
        <v>172</v>
      </c>
      <c r="C19" s="35" t="s">
        <v>110</v>
      </c>
      <c r="D19" s="77"/>
      <c r="E19" s="29" t="s">
        <v>4</v>
      </c>
      <c r="F19" s="126">
        <v>1655</v>
      </c>
      <c r="G19" s="127"/>
      <c r="H19" s="55"/>
      <c r="I19">
        <v>2.2999999999999998</v>
      </c>
      <c r="J19">
        <v>3.7</v>
      </c>
    </row>
    <row r="20" spans="1:13">
      <c r="A20" s="89" t="s">
        <v>68</v>
      </c>
      <c r="B20" s="122"/>
      <c r="C20" s="122"/>
      <c r="D20" s="122"/>
      <c r="E20" s="122"/>
      <c r="F20" s="122"/>
      <c r="G20" s="123"/>
      <c r="H20" s="47"/>
      <c r="J20">
        <v>4.5</v>
      </c>
    </row>
    <row r="21" spans="1:13" ht="15.75" thickBot="1">
      <c r="A21" s="92"/>
      <c r="B21" s="93"/>
      <c r="C21" s="93"/>
      <c r="D21" s="93"/>
      <c r="E21" s="93"/>
      <c r="F21" s="93"/>
      <c r="G21" s="94"/>
      <c r="H21" s="47"/>
    </row>
    <row r="23" spans="1:13" ht="15.75" thickBot="1"/>
    <row r="24" spans="1:13" ht="30" customHeight="1">
      <c r="A24" s="63" t="s">
        <v>45</v>
      </c>
      <c r="B24" s="64"/>
      <c r="C24" s="64"/>
      <c r="D24" s="64"/>
      <c r="E24" s="64"/>
      <c r="F24" s="64"/>
      <c r="G24" s="65"/>
      <c r="H24" s="49"/>
    </row>
    <row r="25" spans="1:13" ht="30" customHeight="1">
      <c r="A25" s="66"/>
      <c r="B25" s="67"/>
      <c r="C25" s="67"/>
      <c r="D25" s="67"/>
      <c r="E25" s="67"/>
      <c r="F25" s="67"/>
      <c r="G25" s="68"/>
      <c r="H25" s="49"/>
      <c r="K25" s="95" t="s">
        <v>44</v>
      </c>
      <c r="L25" s="95"/>
      <c r="M25" s="7">
        <v>4</v>
      </c>
    </row>
    <row r="26" spans="1:13" ht="36" customHeight="1">
      <c r="A26" s="66"/>
      <c r="B26" s="67"/>
      <c r="C26" s="67"/>
      <c r="D26" s="67"/>
      <c r="E26" s="67"/>
      <c r="F26" s="67"/>
      <c r="G26" s="68"/>
      <c r="H26" s="49"/>
    </row>
    <row r="27" spans="1:13" ht="26.25" customHeight="1">
      <c r="A27" s="69"/>
      <c r="B27" s="70"/>
      <c r="C27" s="70"/>
      <c r="D27" s="70"/>
      <c r="E27" s="70"/>
      <c r="F27" s="70"/>
      <c r="G27" s="71"/>
      <c r="H27" s="50"/>
    </row>
    <row r="28" spans="1:13" ht="23.25" customHeight="1">
      <c r="A28" s="69"/>
      <c r="B28" s="70"/>
      <c r="C28" s="70"/>
      <c r="D28" s="70"/>
      <c r="E28" s="70"/>
      <c r="F28" s="70"/>
      <c r="G28" s="71"/>
      <c r="H28" s="50"/>
    </row>
    <row r="29" spans="1:13" ht="32.25" customHeight="1">
      <c r="A29" s="69"/>
      <c r="B29" s="70"/>
      <c r="C29" s="70"/>
      <c r="D29" s="70"/>
      <c r="E29" s="70"/>
      <c r="F29" s="70"/>
      <c r="G29" s="71"/>
      <c r="H29" s="50"/>
    </row>
    <row r="30" spans="1:13" ht="32.25" customHeight="1" thickBot="1">
      <c r="A30" s="72"/>
      <c r="B30" s="73"/>
      <c r="C30" s="73"/>
      <c r="D30" s="73"/>
      <c r="E30" s="73"/>
      <c r="F30" s="73"/>
      <c r="G30" s="74"/>
      <c r="H30" s="50"/>
    </row>
    <row r="31" spans="1:13" ht="30" customHeight="1" thickBot="1">
      <c r="A31" s="97">
        <v>1</v>
      </c>
      <c r="B31" s="108" t="s">
        <v>50</v>
      </c>
      <c r="C31" s="109"/>
      <c r="D31" s="109"/>
      <c r="E31" s="109"/>
      <c r="F31" s="109"/>
      <c r="G31" s="110"/>
      <c r="H31" s="48"/>
      <c r="J31" s="1" t="s">
        <v>52</v>
      </c>
      <c r="K31" s="1" t="s">
        <v>38</v>
      </c>
      <c r="L31" s="1" t="s">
        <v>39</v>
      </c>
      <c r="M31" s="1" t="s">
        <v>40</v>
      </c>
    </row>
    <row r="32" spans="1:13" ht="15.75" thickBot="1">
      <c r="A32" s="97"/>
      <c r="B32" s="118" t="s">
        <v>69</v>
      </c>
      <c r="C32" s="119"/>
      <c r="D32" s="120" t="s">
        <v>48</v>
      </c>
      <c r="E32" s="121"/>
      <c r="F32" s="111" t="s">
        <v>0</v>
      </c>
      <c r="G32" s="23" t="s">
        <v>49</v>
      </c>
      <c r="H32" s="51"/>
      <c r="J32" s="20" t="s">
        <v>56</v>
      </c>
      <c r="K32" s="6">
        <v>10.9</v>
      </c>
      <c r="L32" s="6">
        <f>B33*D33/1000000*K32+G33/1000</f>
        <v>2.1120000000000001</v>
      </c>
      <c r="M32" s="7" t="s">
        <v>1</v>
      </c>
    </row>
    <row r="33" spans="1:13" ht="30" customHeight="1" thickBot="1">
      <c r="A33" s="98"/>
      <c r="B33" s="78">
        <v>300</v>
      </c>
      <c r="C33" s="79"/>
      <c r="D33" s="80">
        <v>600</v>
      </c>
      <c r="E33" s="80"/>
      <c r="F33" s="112"/>
      <c r="G33" s="22">
        <v>150</v>
      </c>
      <c r="H33" s="52"/>
      <c r="J33" s="20" t="s">
        <v>57</v>
      </c>
      <c r="K33" s="6">
        <v>12.2</v>
      </c>
      <c r="L33" s="6">
        <f>B33*D33/1000000*K33+G33/1000</f>
        <v>2.3459999999999996</v>
      </c>
      <c r="M33" s="6">
        <f>IF(M25=2,L33,M34)</f>
        <v>2.76</v>
      </c>
    </row>
    <row r="34" spans="1:13" ht="30" customHeight="1">
      <c r="A34" s="96">
        <v>2</v>
      </c>
      <c r="B34" s="113" t="s">
        <v>51</v>
      </c>
      <c r="C34" s="114"/>
      <c r="D34" s="114"/>
      <c r="E34" s="114"/>
      <c r="F34" s="114"/>
      <c r="G34" s="115"/>
      <c r="H34" s="48"/>
      <c r="J34" s="20" t="s">
        <v>58</v>
      </c>
      <c r="K34" s="6">
        <v>12.1</v>
      </c>
      <c r="L34" s="6">
        <f>B33*D33/1000000*K34+G33/1000</f>
        <v>2.3279999999999998</v>
      </c>
      <c r="M34" s="6">
        <f>IF(M25=3,L34,M35)</f>
        <v>2.76</v>
      </c>
    </row>
    <row r="35" spans="1:13">
      <c r="A35" s="97"/>
      <c r="B35" s="81"/>
      <c r="C35" s="82"/>
      <c r="D35" s="85" t="s">
        <v>65</v>
      </c>
      <c r="E35" s="86"/>
      <c r="F35" s="116" t="s">
        <v>66</v>
      </c>
      <c r="G35" s="117"/>
      <c r="H35" s="51"/>
      <c r="J35" s="20" t="s">
        <v>59</v>
      </c>
      <c r="K35" s="6">
        <v>14.5</v>
      </c>
      <c r="L35" s="6">
        <f>B33*D33/1000000*K35+G33/1000</f>
        <v>2.76</v>
      </c>
      <c r="M35" s="6">
        <f>IF(M25=4,L35,M36)</f>
        <v>2.76</v>
      </c>
    </row>
    <row r="36" spans="1:13" ht="30" customHeight="1" thickBot="1">
      <c r="A36" s="98"/>
      <c r="B36" s="83"/>
      <c r="C36" s="84"/>
      <c r="D36" s="87">
        <f>IF(M25=1,L32,M33)</f>
        <v>2.76</v>
      </c>
      <c r="E36" s="88"/>
      <c r="F36" s="61">
        <f>D36*B33</f>
        <v>827.99999999999989</v>
      </c>
      <c r="G36" s="62"/>
      <c r="H36" s="58"/>
      <c r="J36" s="20" t="s">
        <v>60</v>
      </c>
      <c r="K36" s="6">
        <v>11</v>
      </c>
      <c r="L36" s="6">
        <f>B33*D33/1000000*K36+G33/1000</f>
        <v>2.13</v>
      </c>
      <c r="M36" s="6">
        <f>IF(M25=5,L36,M37)</f>
        <v>0</v>
      </c>
    </row>
    <row r="37" spans="1:13" ht="60" customHeight="1" thickBot="1">
      <c r="A37" s="96">
        <v>3</v>
      </c>
      <c r="B37" s="99" t="s">
        <v>185</v>
      </c>
      <c r="C37" s="100"/>
      <c r="D37" s="100"/>
      <c r="E37" s="100"/>
      <c r="F37" s="100"/>
      <c r="G37" s="101"/>
      <c r="H37" s="54"/>
      <c r="J37" s="20" t="s">
        <v>61</v>
      </c>
      <c r="K37" s="6">
        <v>12</v>
      </c>
      <c r="L37" s="6">
        <f>B33*D33/1000000*K37+G33/1000</f>
        <v>2.31</v>
      </c>
      <c r="M37" s="6">
        <f>IF(M25=6,L37,M38)</f>
        <v>0</v>
      </c>
    </row>
    <row r="38" spans="1:13" ht="30.75" thickBot="1">
      <c r="A38" s="97"/>
      <c r="B38" s="36" t="s">
        <v>87</v>
      </c>
      <c r="C38" s="37" t="s">
        <v>72</v>
      </c>
      <c r="D38" s="37" t="s">
        <v>74</v>
      </c>
      <c r="E38" s="37" t="s">
        <v>73</v>
      </c>
      <c r="F38" s="102" t="s">
        <v>63</v>
      </c>
      <c r="G38" s="103"/>
      <c r="H38" s="59"/>
      <c r="J38" s="20" t="s">
        <v>62</v>
      </c>
      <c r="K38" s="6">
        <v>11.2</v>
      </c>
      <c r="L38" s="6">
        <f>B33*D33/1000000*K38+G33/1000</f>
        <v>2.1659999999999999</v>
      </c>
      <c r="M38" s="6">
        <f>IF(M25=7,L38,M39)</f>
        <v>0</v>
      </c>
    </row>
    <row r="39" spans="1:13">
      <c r="A39" s="97"/>
      <c r="B39" s="8" t="s">
        <v>173</v>
      </c>
      <c r="C39" s="19" t="s">
        <v>112</v>
      </c>
      <c r="D39" s="75" t="s">
        <v>111</v>
      </c>
      <c r="E39" s="3" t="s">
        <v>3</v>
      </c>
      <c r="F39" s="104">
        <v>600</v>
      </c>
      <c r="G39" s="105"/>
      <c r="H39" s="60"/>
      <c r="I39">
        <v>1.1000000000000001</v>
      </c>
    </row>
    <row r="40" spans="1:13">
      <c r="A40" s="97"/>
      <c r="B40" s="8" t="s">
        <v>174</v>
      </c>
      <c r="C40" s="19" t="s">
        <v>113</v>
      </c>
      <c r="D40" s="76"/>
      <c r="E40" s="3" t="s">
        <v>31</v>
      </c>
      <c r="F40" s="104">
        <v>950</v>
      </c>
      <c r="G40" s="105"/>
      <c r="H40" s="60"/>
      <c r="I40">
        <v>1.5</v>
      </c>
      <c r="J40">
        <v>2.6</v>
      </c>
    </row>
    <row r="41" spans="1:13" ht="15.75" thickBot="1">
      <c r="A41" s="98"/>
      <c r="B41" s="9" t="s">
        <v>175</v>
      </c>
      <c r="C41" s="26" t="s">
        <v>114</v>
      </c>
      <c r="D41" s="77"/>
      <c r="E41" s="4" t="s">
        <v>32</v>
      </c>
      <c r="F41" s="106">
        <v>1505</v>
      </c>
      <c r="G41" s="107"/>
      <c r="H41" s="60"/>
      <c r="I41">
        <v>2.2999999999999998</v>
      </c>
      <c r="J41">
        <v>3.5</v>
      </c>
    </row>
    <row r="42" spans="1:13">
      <c r="A42" s="89" t="s">
        <v>68</v>
      </c>
      <c r="B42" s="90"/>
      <c r="C42" s="90"/>
      <c r="D42" s="90"/>
      <c r="E42" s="90"/>
      <c r="F42" s="90"/>
      <c r="G42" s="91"/>
      <c r="H42" s="47"/>
      <c r="J42">
        <v>4</v>
      </c>
    </row>
    <row r="43" spans="1:13" ht="15.75" thickBot="1">
      <c r="A43" s="92"/>
      <c r="B43" s="93"/>
      <c r="C43" s="93"/>
      <c r="D43" s="93"/>
      <c r="E43" s="93"/>
      <c r="F43" s="93"/>
      <c r="G43" s="94"/>
      <c r="H43" s="47"/>
    </row>
  </sheetData>
  <sheetProtection algorithmName="SHA-512" hashValue="Mu+1p+Oe/LEKc+OEfAh0w65gEt+RleLjnpPZPz6CeakXCIWmskB/V7vZwzO2T/ZkV2FjL64kxOfiaGsr8TiVPw==" saltValue="EzHDMr8YPDhLX/WwtEkklg==" spinCount="100000" sheet="1" objects="1" scenarios="1"/>
  <protectedRanges>
    <protectedRange algorithmName="SHA-512" hashValue="2fIWJTenoypS6PCct59ZrPHDKtLdwiloTblmPgzqmlZD7cjlE7Uhu5Muio1Y4afcuLqR6w2xg7zkPLik2B5JtQ==" saltValue="OnLHU5OyeqLCf9EFy/6UsA==" spinCount="100000" sqref="H1:O1048576" name="Диапазон1"/>
  </protectedRanges>
  <mergeCells count="50">
    <mergeCell ref="K1:L1"/>
    <mergeCell ref="A9:A11"/>
    <mergeCell ref="B9:G9"/>
    <mergeCell ref="F10:F11"/>
    <mergeCell ref="A1:G5"/>
    <mergeCell ref="A6:G8"/>
    <mergeCell ref="B10:C10"/>
    <mergeCell ref="D10:E10"/>
    <mergeCell ref="B11:C11"/>
    <mergeCell ref="D11:E11"/>
    <mergeCell ref="A12:A14"/>
    <mergeCell ref="B12:G12"/>
    <mergeCell ref="F13:G13"/>
    <mergeCell ref="F14:G14"/>
    <mergeCell ref="A20:G21"/>
    <mergeCell ref="A15:A19"/>
    <mergeCell ref="B15:G15"/>
    <mergeCell ref="F16:G16"/>
    <mergeCell ref="B13:C14"/>
    <mergeCell ref="D13:E13"/>
    <mergeCell ref="D14:E14"/>
    <mergeCell ref="F19:G19"/>
    <mergeCell ref="F17:G17"/>
    <mergeCell ref="F18:G18"/>
    <mergeCell ref="D17:D19"/>
    <mergeCell ref="A42:G43"/>
    <mergeCell ref="K25:L25"/>
    <mergeCell ref="A37:A41"/>
    <mergeCell ref="B37:G37"/>
    <mergeCell ref="F38:G38"/>
    <mergeCell ref="F39:G39"/>
    <mergeCell ref="F40:G40"/>
    <mergeCell ref="F41:G41"/>
    <mergeCell ref="A31:A33"/>
    <mergeCell ref="B31:G31"/>
    <mergeCell ref="F32:F33"/>
    <mergeCell ref="A34:A36"/>
    <mergeCell ref="B34:G34"/>
    <mergeCell ref="F35:G35"/>
    <mergeCell ref="B32:C32"/>
    <mergeCell ref="D32:E32"/>
    <mergeCell ref="F36:G36"/>
    <mergeCell ref="A24:G26"/>
    <mergeCell ref="A27:G30"/>
    <mergeCell ref="D39:D41"/>
    <mergeCell ref="B33:C33"/>
    <mergeCell ref="D33:E33"/>
    <mergeCell ref="B35:C36"/>
    <mergeCell ref="D35:E35"/>
    <mergeCell ref="D36:E36"/>
  </mergeCells>
  <phoneticPr fontId="14" type="noConversion"/>
  <hyperlinks>
    <hyperlink ref="A20" r:id="rId1" xr:uid="{16CA8E1D-2FBB-41AB-90A9-5BB4152DAE51}"/>
    <hyperlink ref="A42" r:id="rId2" xr:uid="{7294DA34-6C29-4719-8289-C064D2AFEDA0}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5124" r:id="rId6">
          <objectPr defaultSize="0" autoPict="0" r:id="rId7">
            <anchor moveWithCells="1">
              <from>
                <xdr:col>0</xdr:col>
                <xdr:colOff>152400</xdr:colOff>
                <xdr:row>0</xdr:row>
                <xdr:rowOff>152400</xdr:rowOff>
              </from>
              <to>
                <xdr:col>1</xdr:col>
                <xdr:colOff>1638300</xdr:colOff>
                <xdr:row>3</xdr:row>
                <xdr:rowOff>9525</xdr:rowOff>
              </to>
            </anchor>
          </objectPr>
        </oleObject>
      </mc:Choice>
      <mc:Fallback>
        <oleObject progId="CorelDraw.Graphic.18" shapeId="5124" r:id="rId6"/>
      </mc:Fallback>
    </mc:AlternateContent>
    <mc:AlternateContent xmlns:mc="http://schemas.openxmlformats.org/markup-compatibility/2006">
      <mc:Choice Requires="x14">
        <oleObject progId="CorelDraw.Graphic.18" shapeId="5126" r:id="rId8">
          <objectPr defaultSize="0" autoPict="0" r:id="rId7">
            <anchor moveWithCells="1">
              <from>
                <xdr:col>0</xdr:col>
                <xdr:colOff>152400</xdr:colOff>
                <xdr:row>23</xdr:row>
                <xdr:rowOff>152400</xdr:rowOff>
              </from>
              <to>
                <xdr:col>1</xdr:col>
                <xdr:colOff>1638300</xdr:colOff>
                <xdr:row>25</xdr:row>
                <xdr:rowOff>0</xdr:rowOff>
              </to>
            </anchor>
          </objectPr>
        </oleObject>
      </mc:Choice>
      <mc:Fallback>
        <oleObject progId="CorelDraw.Graphic.18" shapeId="5126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9" name="Drop Down 1">
              <controlPr defaultSize="0" autoLine="0" autoPict="0">
                <anchor>
                  <from>
                    <xdr:col>1</xdr:col>
                    <xdr:colOff>0</xdr:colOff>
                    <xdr:row>12</xdr:row>
                    <xdr:rowOff>28575</xdr:rowOff>
                  </from>
                  <to>
                    <xdr:col>2</xdr:col>
                    <xdr:colOff>1504950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>
                  <from>
                    <xdr:col>1</xdr:col>
                    <xdr:colOff>38100</xdr:colOff>
                    <xdr:row>34</xdr:row>
                    <xdr:rowOff>28575</xdr:rowOff>
                  </from>
                  <to>
                    <xdr:col>2</xdr:col>
                    <xdr:colOff>1495425</xdr:colOff>
                    <xdr:row>35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zoomScaleNormal="100" workbookViewId="0">
      <selection activeCell="N1" sqref="H1:N1048576"/>
    </sheetView>
  </sheetViews>
  <sheetFormatPr defaultRowHeight="15"/>
  <cols>
    <col min="1" max="1" width="4.42578125" customWidth="1"/>
    <col min="2" max="2" width="20.85546875" customWidth="1"/>
    <col min="3" max="3" width="20.7109375" customWidth="1"/>
    <col min="4" max="4" width="22" customWidth="1"/>
    <col min="5" max="5" width="18.85546875" customWidth="1"/>
    <col min="6" max="6" width="8.140625" customWidth="1"/>
    <col min="7" max="7" width="25.7109375" customWidth="1"/>
    <col min="8" max="8" width="0.7109375" customWidth="1"/>
    <col min="9" max="9" width="17" hidden="1" customWidth="1"/>
    <col min="10" max="10" width="25" hidden="1" customWidth="1"/>
    <col min="11" max="11" width="17" hidden="1" customWidth="1"/>
    <col min="12" max="13" width="11.42578125" hidden="1" customWidth="1"/>
    <col min="14" max="14" width="11.42578125" customWidth="1"/>
    <col min="15" max="17" width="8.7109375" customWidth="1"/>
  </cols>
  <sheetData>
    <row r="1" spans="1:13" ht="30" customHeight="1">
      <c r="A1" s="138" t="s">
        <v>36</v>
      </c>
      <c r="B1" s="139"/>
      <c r="C1" s="139"/>
      <c r="D1" s="139"/>
      <c r="E1" s="139"/>
      <c r="F1" s="139"/>
      <c r="G1" s="140"/>
      <c r="H1" s="42"/>
      <c r="K1" s="95" t="s">
        <v>37</v>
      </c>
      <c r="L1" s="95"/>
      <c r="M1" s="7">
        <v>4</v>
      </c>
    </row>
    <row r="2" spans="1:13" ht="30" customHeight="1">
      <c r="A2" s="141"/>
      <c r="B2" s="142"/>
      <c r="C2" s="142"/>
      <c r="D2" s="142"/>
      <c r="E2" s="142"/>
      <c r="F2" s="142"/>
      <c r="G2" s="143"/>
      <c r="H2" s="42"/>
    </row>
    <row r="3" spans="1:13" ht="30" customHeight="1">
      <c r="A3" s="141"/>
      <c r="B3" s="142"/>
      <c r="C3" s="142"/>
      <c r="D3" s="142"/>
      <c r="E3" s="142"/>
      <c r="F3" s="142"/>
      <c r="G3" s="143"/>
      <c r="H3" s="42"/>
    </row>
    <row r="4" spans="1:13" ht="30" customHeight="1">
      <c r="A4" s="141"/>
      <c r="B4" s="142"/>
      <c r="C4" s="142"/>
      <c r="D4" s="142"/>
      <c r="E4" s="142"/>
      <c r="F4" s="142"/>
      <c r="G4" s="143"/>
      <c r="H4" s="42"/>
      <c r="L4" s="15"/>
      <c r="M4" s="16"/>
    </row>
    <row r="5" spans="1:13" ht="14.65" customHeight="1">
      <c r="A5" s="141"/>
      <c r="B5" s="142"/>
      <c r="C5" s="142"/>
      <c r="D5" s="142"/>
      <c r="E5" s="142"/>
      <c r="F5" s="142"/>
      <c r="G5" s="143"/>
      <c r="H5" s="42"/>
    </row>
    <row r="6" spans="1:13" ht="14.65" customHeight="1">
      <c r="A6" s="141"/>
      <c r="B6" s="142"/>
      <c r="C6" s="142"/>
      <c r="D6" s="142"/>
      <c r="E6" s="142"/>
      <c r="F6" s="142"/>
      <c r="G6" s="143"/>
      <c r="H6" s="42"/>
    </row>
    <row r="7" spans="1:13" ht="15" customHeight="1" thickBot="1">
      <c r="A7" s="144"/>
      <c r="B7" s="145"/>
      <c r="C7" s="145"/>
      <c r="D7" s="145"/>
      <c r="E7" s="145"/>
      <c r="F7" s="145"/>
      <c r="G7" s="146"/>
      <c r="H7" s="42"/>
      <c r="J7" s="1" t="s">
        <v>52</v>
      </c>
      <c r="K7" s="1" t="s">
        <v>53</v>
      </c>
      <c r="L7" s="1" t="s">
        <v>54</v>
      </c>
      <c r="M7" s="1" t="s">
        <v>55</v>
      </c>
    </row>
    <row r="8" spans="1:13" ht="30" customHeight="1" thickBot="1">
      <c r="A8" s="97">
        <v>1</v>
      </c>
      <c r="B8" s="124" t="s">
        <v>50</v>
      </c>
      <c r="C8" s="164"/>
      <c r="D8" s="164"/>
      <c r="E8" s="164"/>
      <c r="F8" s="164"/>
      <c r="G8" s="165"/>
      <c r="H8" s="43"/>
      <c r="J8" s="24" t="s">
        <v>56</v>
      </c>
      <c r="K8" s="6">
        <v>10.9</v>
      </c>
      <c r="L8" s="6">
        <f>B10*D10/1000000*K8+G10/1000</f>
        <v>2.5044</v>
      </c>
      <c r="M8" s="7" t="s">
        <v>1</v>
      </c>
    </row>
    <row r="9" spans="1:13" ht="30" customHeight="1" thickBot="1">
      <c r="A9" s="97"/>
      <c r="B9" s="118" t="s">
        <v>47</v>
      </c>
      <c r="C9" s="119"/>
      <c r="D9" s="120" t="s">
        <v>48</v>
      </c>
      <c r="E9" s="121"/>
      <c r="F9" s="111" t="s">
        <v>0</v>
      </c>
      <c r="G9" s="23" t="s">
        <v>49</v>
      </c>
      <c r="H9" s="51"/>
      <c r="J9" s="24" t="s">
        <v>57</v>
      </c>
      <c r="K9" s="6">
        <v>12.2</v>
      </c>
      <c r="L9" s="6">
        <f>B10*D10/1000000*K9+G10/1000</f>
        <v>2.7851999999999997</v>
      </c>
      <c r="M9" s="6">
        <f>IF(M1=2,L9,M10)</f>
        <v>3.282</v>
      </c>
    </row>
    <row r="10" spans="1:13" ht="30" customHeight="1" thickBot="1">
      <c r="A10" s="98"/>
      <c r="B10" s="78">
        <v>360</v>
      </c>
      <c r="C10" s="79"/>
      <c r="D10" s="80">
        <v>600</v>
      </c>
      <c r="E10" s="80"/>
      <c r="F10" s="112"/>
      <c r="G10" s="22">
        <v>150</v>
      </c>
      <c r="H10" s="52"/>
      <c r="J10" s="24" t="s">
        <v>58</v>
      </c>
      <c r="K10" s="6">
        <v>12.1</v>
      </c>
      <c r="L10" s="6">
        <f>B10*D10/1000000*K10+G10/1000</f>
        <v>2.7635999999999998</v>
      </c>
      <c r="M10" s="6">
        <f>IF(M1=3,L10,M11)</f>
        <v>3.282</v>
      </c>
    </row>
    <row r="11" spans="1:13" ht="30" customHeight="1" thickBot="1">
      <c r="A11" s="96">
        <v>2</v>
      </c>
      <c r="B11" s="166" t="s">
        <v>51</v>
      </c>
      <c r="C11" s="167"/>
      <c r="D11" s="167"/>
      <c r="E11" s="167"/>
      <c r="F11" s="167"/>
      <c r="G11" s="168"/>
      <c r="H11" s="43"/>
      <c r="J11" s="24" t="s">
        <v>59</v>
      </c>
      <c r="K11" s="6">
        <v>14.5</v>
      </c>
      <c r="L11" s="6">
        <f>B10*D10/1000000*K11+G10/1000</f>
        <v>3.282</v>
      </c>
      <c r="M11" s="6">
        <f>IF(M1=4,L11,M12)</f>
        <v>3.282</v>
      </c>
    </row>
    <row r="12" spans="1:13">
      <c r="A12" s="97"/>
      <c r="B12" s="156"/>
      <c r="C12" s="157"/>
      <c r="D12" s="158" t="s">
        <v>65</v>
      </c>
      <c r="E12" s="159"/>
      <c r="F12" s="150" t="s">
        <v>66</v>
      </c>
      <c r="G12" s="151"/>
      <c r="H12" s="51"/>
      <c r="J12" s="20" t="s">
        <v>186</v>
      </c>
      <c r="K12" s="6">
        <f>760*0.022</f>
        <v>16.72</v>
      </c>
      <c r="L12" s="6">
        <f>$B$10*$D$10/1000000*K12+$G$10/1000</f>
        <v>3.7615199999999995</v>
      </c>
      <c r="M12" s="6">
        <f>IF(M1=5,L12,M13)</f>
        <v>0</v>
      </c>
    </row>
    <row r="13" spans="1:13" ht="30" customHeight="1" thickBot="1">
      <c r="A13" s="98"/>
      <c r="B13" s="83"/>
      <c r="C13" s="84"/>
      <c r="D13" s="87">
        <f>IF(M1=1,L8,M9)</f>
        <v>3.282</v>
      </c>
      <c r="E13" s="88"/>
      <c r="F13" s="152">
        <f>D13*B10</f>
        <v>1181.52</v>
      </c>
      <c r="G13" s="153"/>
      <c r="H13" s="53"/>
      <c r="J13" s="24" t="s">
        <v>60</v>
      </c>
      <c r="K13" s="6">
        <v>11</v>
      </c>
      <c r="L13" s="6">
        <f>B10*D10/1000000*K13+G10/1000</f>
        <v>2.5259999999999998</v>
      </c>
      <c r="M13" s="6">
        <f>IF(M1=6,L13,M14)</f>
        <v>0</v>
      </c>
    </row>
    <row r="14" spans="1:13" ht="67.5" customHeight="1" thickBot="1">
      <c r="A14" s="163">
        <v>3</v>
      </c>
      <c r="B14" s="99" t="s">
        <v>185</v>
      </c>
      <c r="C14" s="100"/>
      <c r="D14" s="100"/>
      <c r="E14" s="100"/>
      <c r="F14" s="100"/>
      <c r="G14" s="101"/>
      <c r="H14" s="54"/>
      <c r="J14" s="24" t="s">
        <v>61</v>
      </c>
      <c r="K14" s="6">
        <v>12</v>
      </c>
      <c r="L14" s="6">
        <f>B10*D10/1000000*K14+G10/1000</f>
        <v>2.742</v>
      </c>
      <c r="M14" s="6">
        <f>IF(M1=7,L14,M15)</f>
        <v>0</v>
      </c>
    </row>
    <row r="15" spans="1:13" ht="38.25" customHeight="1" thickBot="1">
      <c r="A15" s="124"/>
      <c r="B15" s="31" t="s">
        <v>87</v>
      </c>
      <c r="C15" s="32" t="s">
        <v>72</v>
      </c>
      <c r="D15" s="30" t="s">
        <v>74</v>
      </c>
      <c r="E15" s="30" t="s">
        <v>73</v>
      </c>
      <c r="F15" s="154" t="s">
        <v>63</v>
      </c>
      <c r="G15" s="155"/>
      <c r="H15" s="51"/>
      <c r="J15" s="24" t="s">
        <v>62</v>
      </c>
      <c r="K15" s="6">
        <v>11.2</v>
      </c>
      <c r="L15" s="6">
        <f>B10*D10/1000000*K15+G10/1000</f>
        <v>2.5691999999999999</v>
      </c>
      <c r="M15" s="6">
        <f>IF(M1=8,L15,M16)</f>
        <v>0</v>
      </c>
    </row>
    <row r="16" spans="1:13" ht="15.75" thickBot="1">
      <c r="A16" s="124"/>
      <c r="B16" s="134" t="s">
        <v>178</v>
      </c>
      <c r="C16" s="28" t="s">
        <v>88</v>
      </c>
      <c r="D16" s="132" t="s">
        <v>75</v>
      </c>
      <c r="E16" s="128" t="s">
        <v>79</v>
      </c>
      <c r="F16" s="128">
        <v>865</v>
      </c>
      <c r="G16" s="136"/>
      <c r="H16" s="46"/>
    </row>
    <row r="17" spans="1:13" ht="15.75" thickBot="1">
      <c r="A17" s="124"/>
      <c r="B17" s="135"/>
      <c r="C17" s="29" t="s">
        <v>89</v>
      </c>
      <c r="D17" s="133"/>
      <c r="E17" s="126"/>
      <c r="F17" s="126"/>
      <c r="G17" s="137"/>
      <c r="H17" s="46"/>
      <c r="K17" s="56" t="s">
        <v>88</v>
      </c>
      <c r="L17" s="169">
        <v>1.6</v>
      </c>
      <c r="M17" s="171">
        <v>3.1</v>
      </c>
    </row>
    <row r="18" spans="1:13" ht="15.75" thickBot="1">
      <c r="A18" s="124"/>
      <c r="B18" s="134" t="s">
        <v>177</v>
      </c>
      <c r="C18" s="28" t="s">
        <v>90</v>
      </c>
      <c r="D18" s="132" t="s">
        <v>76</v>
      </c>
      <c r="E18" s="128" t="s">
        <v>4</v>
      </c>
      <c r="F18" s="128">
        <v>1655</v>
      </c>
      <c r="G18" s="136"/>
      <c r="H18" s="46"/>
      <c r="K18" s="57" t="s">
        <v>89</v>
      </c>
      <c r="L18" s="170"/>
      <c r="M18" s="172"/>
    </row>
    <row r="19" spans="1:13" ht="15.75" thickBot="1">
      <c r="A19" s="124"/>
      <c r="B19" s="135"/>
      <c r="C19" s="29" t="s">
        <v>91</v>
      </c>
      <c r="D19" s="133"/>
      <c r="E19" s="126"/>
      <c r="F19" s="126"/>
      <c r="G19" s="137"/>
      <c r="H19" s="46"/>
      <c r="K19" s="56" t="s">
        <v>90</v>
      </c>
      <c r="L19" s="169">
        <v>2.2000000000000002</v>
      </c>
      <c r="M19" s="171">
        <v>4.5</v>
      </c>
    </row>
    <row r="20" spans="1:13" ht="15.75" thickBot="1">
      <c r="A20" s="124"/>
      <c r="B20" s="134" t="s">
        <v>179</v>
      </c>
      <c r="C20" s="28" t="s">
        <v>92</v>
      </c>
      <c r="D20" s="132" t="s">
        <v>77</v>
      </c>
      <c r="E20" s="128" t="s">
        <v>80</v>
      </c>
      <c r="F20" s="128">
        <v>2600</v>
      </c>
      <c r="G20" s="136"/>
      <c r="H20" s="46"/>
      <c r="K20" s="57" t="s">
        <v>91</v>
      </c>
      <c r="L20" s="170"/>
      <c r="M20" s="172"/>
    </row>
    <row r="21" spans="1:13" ht="15.75" thickBot="1">
      <c r="A21" s="124"/>
      <c r="B21" s="135"/>
      <c r="C21" s="29" t="s">
        <v>93</v>
      </c>
      <c r="D21" s="133"/>
      <c r="E21" s="126"/>
      <c r="F21" s="126"/>
      <c r="G21" s="137"/>
      <c r="H21" s="46"/>
      <c r="K21" s="56" t="s">
        <v>92</v>
      </c>
      <c r="L21" s="169">
        <v>3</v>
      </c>
      <c r="M21" s="171">
        <v>6.6</v>
      </c>
    </row>
    <row r="22" spans="1:13" ht="15.75" thickBot="1">
      <c r="A22" s="124"/>
      <c r="B22" s="134" t="s">
        <v>180</v>
      </c>
      <c r="C22" s="28" t="s">
        <v>94</v>
      </c>
      <c r="D22" s="132" t="s">
        <v>78</v>
      </c>
      <c r="E22" s="128" t="s">
        <v>81</v>
      </c>
      <c r="F22" s="128">
        <v>3500</v>
      </c>
      <c r="G22" s="136"/>
      <c r="H22" s="46"/>
      <c r="K22" s="57" t="s">
        <v>93</v>
      </c>
      <c r="L22" s="170"/>
      <c r="M22" s="172"/>
    </row>
    <row r="23" spans="1:13" ht="15.75" thickBot="1">
      <c r="A23" s="125"/>
      <c r="B23" s="135"/>
      <c r="C23" s="29" t="s">
        <v>95</v>
      </c>
      <c r="D23" s="133"/>
      <c r="E23" s="126"/>
      <c r="F23" s="126"/>
      <c r="G23" s="137"/>
      <c r="H23" s="46"/>
      <c r="K23" s="56" t="s">
        <v>94</v>
      </c>
      <c r="L23" s="169">
        <v>4</v>
      </c>
      <c r="M23" s="171">
        <v>7.1</v>
      </c>
    </row>
    <row r="24" spans="1:13" ht="15.75" thickBot="1">
      <c r="A24" s="89" t="s">
        <v>68</v>
      </c>
      <c r="B24" s="122"/>
      <c r="C24" s="122"/>
      <c r="D24" s="122"/>
      <c r="E24" s="122"/>
      <c r="F24" s="122"/>
      <c r="G24" s="123"/>
      <c r="H24" s="45"/>
      <c r="K24" s="57" t="s">
        <v>95</v>
      </c>
      <c r="L24" s="170"/>
      <c r="M24" s="172"/>
    </row>
    <row r="25" spans="1:13" ht="15.75" thickBot="1">
      <c r="A25" s="92"/>
      <c r="B25" s="93"/>
      <c r="C25" s="93"/>
      <c r="D25" s="93"/>
      <c r="E25" s="93"/>
      <c r="F25" s="93"/>
      <c r="G25" s="94"/>
      <c r="H25" s="45"/>
    </row>
    <row r="27" spans="1:13" ht="15.75" thickBot="1">
      <c r="M27" s="25"/>
    </row>
    <row r="28" spans="1:13" ht="30" customHeight="1">
      <c r="A28" s="138" t="s">
        <v>67</v>
      </c>
      <c r="B28" s="139"/>
      <c r="C28" s="139"/>
      <c r="D28" s="139"/>
      <c r="E28" s="139"/>
      <c r="F28" s="139"/>
      <c r="G28" s="140"/>
      <c r="H28" s="42"/>
    </row>
    <row r="29" spans="1:13" ht="30" customHeight="1">
      <c r="A29" s="141"/>
      <c r="B29" s="142"/>
      <c r="C29" s="142"/>
      <c r="D29" s="142"/>
      <c r="E29" s="142"/>
      <c r="F29" s="142"/>
      <c r="G29" s="143"/>
      <c r="H29" s="42"/>
      <c r="K29" s="95" t="s">
        <v>42</v>
      </c>
      <c r="L29" s="95"/>
      <c r="M29" s="7">
        <v>8</v>
      </c>
    </row>
    <row r="30" spans="1:13" ht="30" customHeight="1">
      <c r="A30" s="141"/>
      <c r="B30" s="142"/>
      <c r="C30" s="142"/>
      <c r="D30" s="142"/>
      <c r="E30" s="142"/>
      <c r="F30" s="142"/>
      <c r="G30" s="143"/>
      <c r="H30" s="42"/>
    </row>
    <row r="31" spans="1:13" ht="30" customHeight="1">
      <c r="A31" s="141"/>
      <c r="B31" s="142"/>
      <c r="C31" s="142"/>
      <c r="D31" s="142"/>
      <c r="E31" s="142"/>
      <c r="F31" s="142"/>
      <c r="G31" s="143"/>
      <c r="H31" s="42"/>
    </row>
    <row r="32" spans="1:13" ht="14.65" customHeight="1">
      <c r="A32" s="141"/>
      <c r="B32" s="142"/>
      <c r="C32" s="142"/>
      <c r="D32" s="142"/>
      <c r="E32" s="142"/>
      <c r="F32" s="142"/>
      <c r="G32" s="143"/>
      <c r="H32" s="42"/>
    </row>
    <row r="33" spans="1:13" ht="14.65" customHeight="1">
      <c r="A33" s="141"/>
      <c r="B33" s="142"/>
      <c r="C33" s="142"/>
      <c r="D33" s="142"/>
      <c r="E33" s="142"/>
      <c r="F33" s="142"/>
      <c r="G33" s="143"/>
      <c r="H33" s="42"/>
    </row>
    <row r="34" spans="1:13" ht="15" customHeight="1" thickBot="1">
      <c r="A34" s="144"/>
      <c r="B34" s="145"/>
      <c r="C34" s="145"/>
      <c r="D34" s="145"/>
      <c r="E34" s="145"/>
      <c r="F34" s="145"/>
      <c r="G34" s="146"/>
      <c r="H34" s="42"/>
    </row>
    <row r="35" spans="1:13" ht="30" customHeight="1" thickBot="1">
      <c r="A35" s="97">
        <v>1</v>
      </c>
      <c r="B35" s="160" t="s">
        <v>50</v>
      </c>
      <c r="C35" s="161"/>
      <c r="D35" s="161"/>
      <c r="E35" s="161"/>
      <c r="F35" s="161"/>
      <c r="G35" s="162"/>
      <c r="H35" s="44"/>
      <c r="J35" s="1" t="s">
        <v>41</v>
      </c>
      <c r="K35" s="1" t="s">
        <v>38</v>
      </c>
      <c r="L35" s="1" t="s">
        <v>39</v>
      </c>
      <c r="M35" s="1" t="s">
        <v>40</v>
      </c>
    </row>
    <row r="36" spans="1:13" ht="15.75" customHeight="1" thickBot="1">
      <c r="A36" s="97"/>
      <c r="B36" s="118" t="s">
        <v>47</v>
      </c>
      <c r="C36" s="119"/>
      <c r="D36" s="120" t="s">
        <v>48</v>
      </c>
      <c r="E36" s="121"/>
      <c r="F36" s="111" t="s">
        <v>0</v>
      </c>
      <c r="G36" s="23" t="s">
        <v>49</v>
      </c>
      <c r="H36" s="51"/>
      <c r="J36" s="1" t="s">
        <v>56</v>
      </c>
      <c r="K36" s="6">
        <v>10.9</v>
      </c>
      <c r="L36" s="6">
        <f>B37*D37/1000000*K36+G37/1000</f>
        <v>2.5044</v>
      </c>
      <c r="M36" s="7" t="s">
        <v>1</v>
      </c>
    </row>
    <row r="37" spans="1:13" ht="30" customHeight="1" thickBot="1">
      <c r="A37" s="98"/>
      <c r="B37" s="78">
        <v>360</v>
      </c>
      <c r="C37" s="79"/>
      <c r="D37" s="80">
        <v>600</v>
      </c>
      <c r="E37" s="80"/>
      <c r="F37" s="112"/>
      <c r="G37" s="22">
        <v>150</v>
      </c>
      <c r="H37" s="52"/>
      <c r="J37" s="1" t="s">
        <v>57</v>
      </c>
      <c r="K37" s="6">
        <v>12.2</v>
      </c>
      <c r="L37" s="6">
        <f>B37*D37/1000000*K37+G37/1000</f>
        <v>2.7851999999999997</v>
      </c>
      <c r="M37" s="6">
        <f>IF(M29=2,L37,M38)</f>
        <v>2.5691999999999999</v>
      </c>
    </row>
    <row r="38" spans="1:13" ht="30" customHeight="1" thickBot="1">
      <c r="A38" s="96">
        <v>2</v>
      </c>
      <c r="B38" s="147" t="s">
        <v>51</v>
      </c>
      <c r="C38" s="148"/>
      <c r="D38" s="148"/>
      <c r="E38" s="148"/>
      <c r="F38" s="148"/>
      <c r="G38" s="149"/>
      <c r="H38" s="44"/>
      <c r="J38" s="1" t="s">
        <v>58</v>
      </c>
      <c r="K38" s="6">
        <v>12.1</v>
      </c>
      <c r="L38" s="6">
        <f>B37*D37/1000000*K38+G37/1000</f>
        <v>2.7635999999999998</v>
      </c>
      <c r="M38" s="6">
        <f>IF(M29=3,L38,M39)</f>
        <v>2.5691999999999999</v>
      </c>
    </row>
    <row r="39" spans="1:13">
      <c r="A39" s="97"/>
      <c r="B39" s="156"/>
      <c r="C39" s="157"/>
      <c r="D39" s="158" t="s">
        <v>65</v>
      </c>
      <c r="E39" s="159"/>
      <c r="F39" s="150" t="s">
        <v>66</v>
      </c>
      <c r="G39" s="151"/>
      <c r="H39" s="51"/>
      <c r="J39" s="1" t="s">
        <v>59</v>
      </c>
      <c r="K39" s="6">
        <v>14.5</v>
      </c>
      <c r="L39" s="6">
        <f>B37*D37/1000000*K39+G37/1000</f>
        <v>3.282</v>
      </c>
      <c r="M39" s="6">
        <f>IF(M29=4,L39,M40)</f>
        <v>2.5691999999999999</v>
      </c>
    </row>
    <row r="40" spans="1:13" ht="30" customHeight="1" thickBot="1">
      <c r="A40" s="98"/>
      <c r="B40" s="83"/>
      <c r="C40" s="84"/>
      <c r="D40" s="87">
        <f>IF(M29=1,L36,M37)</f>
        <v>2.5691999999999999</v>
      </c>
      <c r="E40" s="88"/>
      <c r="F40" s="152">
        <f>D40*B37</f>
        <v>924.91199999999992</v>
      </c>
      <c r="G40" s="153"/>
      <c r="H40" s="53"/>
      <c r="J40" s="20" t="s">
        <v>186</v>
      </c>
      <c r="K40" s="6">
        <f>760*0.022</f>
        <v>16.72</v>
      </c>
      <c r="L40" s="6">
        <f>$B$10*$D$10/1000000*K40+$G$10/1000</f>
        <v>3.7615199999999995</v>
      </c>
      <c r="M40" s="6">
        <f>IF(M29=5,L40,M41)</f>
        <v>2.5691999999999999</v>
      </c>
    </row>
    <row r="41" spans="1:13" ht="65.25" customHeight="1" thickBot="1">
      <c r="A41" s="96">
        <v>3</v>
      </c>
      <c r="B41" s="99" t="s">
        <v>64</v>
      </c>
      <c r="C41" s="100"/>
      <c r="D41" s="100"/>
      <c r="E41" s="100"/>
      <c r="F41" s="100"/>
      <c r="G41" s="101"/>
      <c r="H41" s="54"/>
      <c r="J41" s="1" t="s">
        <v>60</v>
      </c>
      <c r="K41" s="6">
        <v>11</v>
      </c>
      <c r="L41" s="6">
        <f>B37*D37/1000000*K41+G37/1000</f>
        <v>2.5259999999999998</v>
      </c>
      <c r="M41" s="6">
        <f>IF(M29=6,L41,M42)</f>
        <v>2.5691999999999999</v>
      </c>
    </row>
    <row r="42" spans="1:13" ht="36.75" customHeight="1" thickBot="1">
      <c r="A42" s="97"/>
      <c r="B42" s="31" t="s">
        <v>87</v>
      </c>
      <c r="C42" s="32" t="s">
        <v>72</v>
      </c>
      <c r="D42" s="30" t="s">
        <v>74</v>
      </c>
      <c r="E42" s="30" t="s">
        <v>73</v>
      </c>
      <c r="F42" s="154" t="s">
        <v>63</v>
      </c>
      <c r="G42" s="155"/>
      <c r="H42" s="51"/>
      <c r="J42" s="1" t="s">
        <v>61</v>
      </c>
      <c r="K42" s="6">
        <v>12</v>
      </c>
      <c r="L42" s="6">
        <f>B37*D37/1000000*K42+G37/1000</f>
        <v>2.742</v>
      </c>
      <c r="M42" s="6">
        <f>IF(M29=7,L42,M43)</f>
        <v>2.5691999999999999</v>
      </c>
    </row>
    <row r="43" spans="1:13">
      <c r="A43" s="97"/>
      <c r="B43" s="134" t="s">
        <v>181</v>
      </c>
      <c r="C43" s="28" t="s">
        <v>96</v>
      </c>
      <c r="D43" s="132" t="s">
        <v>82</v>
      </c>
      <c r="E43" s="128" t="s">
        <v>83</v>
      </c>
      <c r="F43" s="128">
        <v>965</v>
      </c>
      <c r="G43" s="129"/>
      <c r="H43" s="55"/>
      <c r="J43" s="1" t="s">
        <v>62</v>
      </c>
      <c r="K43" s="6">
        <v>11.2</v>
      </c>
      <c r="L43" s="6">
        <f>B37*D37/1000000*K43+G37/1000</f>
        <v>2.5691999999999999</v>
      </c>
      <c r="M43" s="6">
        <f>IF(M29=8,L43,M44)</f>
        <v>2.5691999999999999</v>
      </c>
    </row>
    <row r="44" spans="1:13" ht="15.75" thickBot="1">
      <c r="A44" s="97"/>
      <c r="B44" s="135"/>
      <c r="C44" s="29" t="s">
        <v>97</v>
      </c>
      <c r="D44" s="133"/>
      <c r="E44" s="126"/>
      <c r="F44" s="126"/>
      <c r="G44" s="127"/>
      <c r="H44" s="55"/>
    </row>
    <row r="45" spans="1:13">
      <c r="A45" s="97"/>
      <c r="B45" s="134" t="s">
        <v>182</v>
      </c>
      <c r="C45" s="28" t="s">
        <v>98</v>
      </c>
      <c r="D45" s="132" t="s">
        <v>76</v>
      </c>
      <c r="E45" s="128" t="s">
        <v>84</v>
      </c>
      <c r="F45" s="128">
        <v>1755</v>
      </c>
      <c r="G45" s="129"/>
      <c r="H45" s="55"/>
      <c r="K45" s="56" t="s">
        <v>96</v>
      </c>
      <c r="L45" s="169">
        <v>1.6</v>
      </c>
      <c r="M45" s="171">
        <v>3.4</v>
      </c>
    </row>
    <row r="46" spans="1:13" ht="15.75" thickBot="1">
      <c r="A46" s="97"/>
      <c r="B46" s="135"/>
      <c r="C46" s="29" t="s">
        <v>99</v>
      </c>
      <c r="D46" s="133"/>
      <c r="E46" s="126"/>
      <c r="F46" s="126"/>
      <c r="G46" s="127"/>
      <c r="H46" s="55"/>
      <c r="K46" s="57" t="s">
        <v>97</v>
      </c>
      <c r="L46" s="170"/>
      <c r="M46" s="172"/>
    </row>
    <row r="47" spans="1:13">
      <c r="A47" s="97"/>
      <c r="B47" s="134" t="s">
        <v>183</v>
      </c>
      <c r="C47" s="28" t="s">
        <v>100</v>
      </c>
      <c r="D47" s="132" t="s">
        <v>76</v>
      </c>
      <c r="E47" s="128" t="s">
        <v>85</v>
      </c>
      <c r="F47" s="128">
        <v>2900</v>
      </c>
      <c r="G47" s="129"/>
      <c r="H47" s="55"/>
      <c r="K47" s="56" t="s">
        <v>98</v>
      </c>
      <c r="L47" s="169">
        <v>2.4</v>
      </c>
      <c r="M47" s="171">
        <v>4.7</v>
      </c>
    </row>
    <row r="48" spans="1:13" ht="15.75" thickBot="1">
      <c r="A48" s="97"/>
      <c r="B48" s="135"/>
      <c r="C48" s="29" t="s">
        <v>101</v>
      </c>
      <c r="D48" s="133"/>
      <c r="E48" s="126"/>
      <c r="F48" s="126"/>
      <c r="G48" s="127"/>
      <c r="H48" s="55"/>
      <c r="K48" s="57" t="s">
        <v>99</v>
      </c>
      <c r="L48" s="170"/>
      <c r="M48" s="172"/>
    </row>
    <row r="49" spans="1:13">
      <c r="A49" s="97"/>
      <c r="B49" s="134" t="s">
        <v>184</v>
      </c>
      <c r="C49" s="28" t="s">
        <v>102</v>
      </c>
      <c r="D49" s="132" t="s">
        <v>78</v>
      </c>
      <c r="E49" s="128" t="s">
        <v>86</v>
      </c>
      <c r="F49" s="128">
        <v>3800</v>
      </c>
      <c r="G49" s="129"/>
      <c r="H49" s="55"/>
      <c r="K49" s="56" t="s">
        <v>100</v>
      </c>
      <c r="L49" s="169">
        <v>3.7</v>
      </c>
      <c r="M49" s="171">
        <v>7.7</v>
      </c>
    </row>
    <row r="50" spans="1:13" ht="15.75" thickBot="1">
      <c r="A50" s="98"/>
      <c r="B50" s="135"/>
      <c r="C50" s="29" t="s">
        <v>103</v>
      </c>
      <c r="D50" s="133"/>
      <c r="E50" s="126"/>
      <c r="F50" s="126"/>
      <c r="G50" s="127"/>
      <c r="H50" s="55"/>
      <c r="K50" s="57" t="s">
        <v>101</v>
      </c>
      <c r="L50" s="170"/>
      <c r="M50" s="172"/>
    </row>
    <row r="51" spans="1:13">
      <c r="A51" s="89" t="s">
        <v>68</v>
      </c>
      <c r="B51" s="90"/>
      <c r="C51" s="90"/>
      <c r="D51" s="90"/>
      <c r="E51" s="90"/>
      <c r="F51" s="90"/>
      <c r="G51" s="91"/>
      <c r="H51" s="45"/>
      <c r="K51" s="56" t="s">
        <v>102</v>
      </c>
      <c r="L51" s="169">
        <v>4.5999999999999996</v>
      </c>
      <c r="M51" s="171">
        <v>7.9</v>
      </c>
    </row>
    <row r="52" spans="1:13" ht="15.75" thickBot="1">
      <c r="A52" s="92"/>
      <c r="B52" s="93"/>
      <c r="C52" s="93"/>
      <c r="D52" s="93"/>
      <c r="E52" s="93"/>
      <c r="F52" s="93"/>
      <c r="G52" s="94"/>
      <c r="H52" s="45"/>
      <c r="K52" s="57" t="s">
        <v>103</v>
      </c>
      <c r="L52" s="170"/>
      <c r="M52" s="172"/>
    </row>
  </sheetData>
  <sheetProtection algorithmName="SHA-512" hashValue="3g6Hpz9+saR/lDVk4jsGOa1xtLHBDF6g8Qmryj2BCGqRVgSC83wQFk+6WnD1VnbNswvsPOQbbOl/UJHAUseoQQ==" saltValue="2yoiUfD8M/Yulg5arQp9rA==" spinCount="100000" sheet="1" objects="1" scenarios="1"/>
  <mergeCells count="88">
    <mergeCell ref="L49:L50"/>
    <mergeCell ref="M49:M50"/>
    <mergeCell ref="L51:L52"/>
    <mergeCell ref="M51:M52"/>
    <mergeCell ref="L23:L24"/>
    <mergeCell ref="M23:M24"/>
    <mergeCell ref="L45:L46"/>
    <mergeCell ref="M45:M46"/>
    <mergeCell ref="L47:L48"/>
    <mergeCell ref="M47:M48"/>
    <mergeCell ref="K29:L29"/>
    <mergeCell ref="L17:L18"/>
    <mergeCell ref="M17:M18"/>
    <mergeCell ref="L19:L20"/>
    <mergeCell ref="M19:M20"/>
    <mergeCell ref="L21:L22"/>
    <mergeCell ref="M21:M22"/>
    <mergeCell ref="A11:A13"/>
    <mergeCell ref="B11:G11"/>
    <mergeCell ref="F12:G12"/>
    <mergeCell ref="F13:G13"/>
    <mergeCell ref="B12:C13"/>
    <mergeCell ref="D12:E12"/>
    <mergeCell ref="D13:E13"/>
    <mergeCell ref="A1:G7"/>
    <mergeCell ref="K1:L1"/>
    <mergeCell ref="A8:A10"/>
    <mergeCell ref="B8:G8"/>
    <mergeCell ref="F9:F10"/>
    <mergeCell ref="B9:C9"/>
    <mergeCell ref="B10:C10"/>
    <mergeCell ref="D9:E9"/>
    <mergeCell ref="D10:E10"/>
    <mergeCell ref="A35:A37"/>
    <mergeCell ref="B35:G35"/>
    <mergeCell ref="F36:F37"/>
    <mergeCell ref="B14:G14"/>
    <mergeCell ref="F15:G15"/>
    <mergeCell ref="B36:C36"/>
    <mergeCell ref="D36:E36"/>
    <mergeCell ref="B37:C37"/>
    <mergeCell ref="D37:E37"/>
    <mergeCell ref="B16:B17"/>
    <mergeCell ref="B18:B19"/>
    <mergeCell ref="B20:B21"/>
    <mergeCell ref="B22:B23"/>
    <mergeCell ref="A14:A23"/>
    <mergeCell ref="D16:D17"/>
    <mergeCell ref="E16:E17"/>
    <mergeCell ref="A51:G52"/>
    <mergeCell ref="A38:A40"/>
    <mergeCell ref="B38:G38"/>
    <mergeCell ref="F39:G39"/>
    <mergeCell ref="F40:G40"/>
    <mergeCell ref="B41:G41"/>
    <mergeCell ref="F42:G42"/>
    <mergeCell ref="B43:B44"/>
    <mergeCell ref="B45:B46"/>
    <mergeCell ref="B39:C40"/>
    <mergeCell ref="D39:E39"/>
    <mergeCell ref="D40:E40"/>
    <mergeCell ref="F49:G50"/>
    <mergeCell ref="D47:D48"/>
    <mergeCell ref="E47:E48"/>
    <mergeCell ref="F47:G48"/>
    <mergeCell ref="F16:G17"/>
    <mergeCell ref="D18:D19"/>
    <mergeCell ref="E18:E19"/>
    <mergeCell ref="F18:G19"/>
    <mergeCell ref="D20:D21"/>
    <mergeCell ref="E20:E21"/>
    <mergeCell ref="F20:G21"/>
    <mergeCell ref="D22:D23"/>
    <mergeCell ref="E22:E23"/>
    <mergeCell ref="F22:G23"/>
    <mergeCell ref="A24:G25"/>
    <mergeCell ref="A28:G34"/>
    <mergeCell ref="F43:G44"/>
    <mergeCell ref="D45:D46"/>
    <mergeCell ref="E45:E46"/>
    <mergeCell ref="F45:G46"/>
    <mergeCell ref="A41:A50"/>
    <mergeCell ref="B47:B48"/>
    <mergeCell ref="B49:B50"/>
    <mergeCell ref="D43:D44"/>
    <mergeCell ref="E43:E44"/>
    <mergeCell ref="D49:D50"/>
    <mergeCell ref="E49:E50"/>
  </mergeCells>
  <phoneticPr fontId="14" type="noConversion"/>
  <hyperlinks>
    <hyperlink ref="A24" r:id="rId1" xr:uid="{00000000-0004-0000-0000-000000000000}"/>
    <hyperlink ref="A51" r:id="rId2" xr:uid="{4D6F8E93-A434-474B-9EAD-D318C8025B7B}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0" r:id="rId6">
          <objectPr defaultSize="0" autoPict="0" r:id="rId7">
            <anchor moveWithCells="1">
              <from>
                <xdr:col>0</xdr:col>
                <xdr:colOff>152400</xdr:colOff>
                <xdr:row>0</xdr:row>
                <xdr:rowOff>161925</xdr:rowOff>
              </from>
              <to>
                <xdr:col>2</xdr:col>
                <xdr:colOff>247650</xdr:colOff>
                <xdr:row>2</xdr:row>
                <xdr:rowOff>19050</xdr:rowOff>
              </to>
            </anchor>
          </objectPr>
        </oleObject>
      </mc:Choice>
      <mc:Fallback>
        <oleObject progId="CorelDraw.Graphic.18" shapeId="7170" r:id="rId6"/>
      </mc:Fallback>
    </mc:AlternateContent>
    <mc:AlternateContent xmlns:mc="http://schemas.openxmlformats.org/markup-compatibility/2006">
      <mc:Choice Requires="x14">
        <oleObject progId="CorelDraw.Graphic.18" shapeId="7171" r:id="rId8">
          <objectPr defaultSize="0" autoPict="0" r:id="rId7">
            <anchor moveWithCells="1">
              <from>
                <xdr:col>0</xdr:col>
                <xdr:colOff>152400</xdr:colOff>
                <xdr:row>27</xdr:row>
                <xdr:rowOff>161925</xdr:rowOff>
              </from>
              <to>
                <xdr:col>2</xdr:col>
                <xdr:colOff>247650</xdr:colOff>
                <xdr:row>29</xdr:row>
                <xdr:rowOff>9525</xdr:rowOff>
              </to>
            </anchor>
          </objectPr>
        </oleObject>
      </mc:Choice>
      <mc:Fallback>
        <oleObject progId="CorelDraw.Graphic.18" shapeId="7171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57150</xdr:colOff>
                    <xdr:row>11</xdr:row>
                    <xdr:rowOff>28575</xdr:rowOff>
                  </from>
                  <to>
                    <xdr:col>2</xdr:col>
                    <xdr:colOff>1323975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Drop Down 4">
              <controlPr defaultSize="0" autoLine="0" autoPict="0">
                <anchor>
                  <from>
                    <xdr:col>1</xdr:col>
                    <xdr:colOff>38100</xdr:colOff>
                    <xdr:row>37</xdr:row>
                    <xdr:rowOff>352425</xdr:rowOff>
                  </from>
                  <to>
                    <xdr:col>2</xdr:col>
                    <xdr:colOff>1304925</xdr:colOff>
                    <xdr:row>39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zoomScaleNormal="100" workbookViewId="0">
      <selection activeCell="M1" sqref="H1:M1048576"/>
    </sheetView>
  </sheetViews>
  <sheetFormatPr defaultRowHeight="15"/>
  <cols>
    <col min="1" max="1" width="4.42578125" customWidth="1"/>
    <col min="2" max="3" width="22.85546875" customWidth="1"/>
    <col min="4" max="5" width="24" customWidth="1"/>
    <col min="6" max="6" width="8.140625" customWidth="1"/>
    <col min="7" max="7" width="23.42578125" customWidth="1"/>
    <col min="8" max="8" width="1.28515625" customWidth="1"/>
    <col min="9" max="9" width="15.140625" hidden="1" customWidth="1"/>
    <col min="10" max="10" width="16.42578125" hidden="1" customWidth="1"/>
    <col min="11" max="11" width="18" hidden="1" customWidth="1"/>
    <col min="12" max="12" width="14.42578125" hidden="1" customWidth="1"/>
    <col min="13" max="13" width="11" customWidth="1"/>
    <col min="14" max="16" width="8.7109375" customWidth="1"/>
  </cols>
  <sheetData>
    <row r="1" spans="1:12" ht="30" customHeight="1">
      <c r="A1" s="173" t="s">
        <v>33</v>
      </c>
      <c r="B1" s="139"/>
      <c r="C1" s="139"/>
      <c r="D1" s="139"/>
      <c r="E1" s="139"/>
      <c r="F1" s="139"/>
      <c r="G1" s="140"/>
      <c r="J1" s="95" t="s">
        <v>43</v>
      </c>
      <c r="K1" s="95"/>
      <c r="L1" s="7">
        <v>8</v>
      </c>
    </row>
    <row r="2" spans="1:12" ht="30" customHeight="1">
      <c r="A2" s="141"/>
      <c r="B2" s="142"/>
      <c r="C2" s="142"/>
      <c r="D2" s="142"/>
      <c r="E2" s="142"/>
      <c r="F2" s="142"/>
      <c r="G2" s="143"/>
    </row>
    <row r="3" spans="1:12" ht="30" customHeight="1">
      <c r="A3" s="141"/>
      <c r="B3" s="142"/>
      <c r="C3" s="142"/>
      <c r="D3" s="142"/>
      <c r="E3" s="142"/>
      <c r="F3" s="142"/>
      <c r="G3" s="143"/>
    </row>
    <row r="4" spans="1:12" ht="30" customHeight="1">
      <c r="A4" s="141"/>
      <c r="B4" s="142"/>
      <c r="C4" s="142"/>
      <c r="D4" s="142"/>
      <c r="E4" s="142"/>
      <c r="F4" s="142"/>
      <c r="G4" s="143"/>
    </row>
    <row r="5" spans="1:12" ht="14.65" customHeight="1">
      <c r="A5" s="141"/>
      <c r="B5" s="142"/>
      <c r="C5" s="142"/>
      <c r="D5" s="142"/>
      <c r="E5" s="142"/>
      <c r="F5" s="142"/>
      <c r="G5" s="143"/>
    </row>
    <row r="6" spans="1:12" ht="14.65" customHeight="1">
      <c r="A6" s="141"/>
      <c r="B6" s="142"/>
      <c r="C6" s="142"/>
      <c r="D6" s="142"/>
      <c r="E6" s="142"/>
      <c r="F6" s="142"/>
      <c r="G6" s="143"/>
    </row>
    <row r="7" spans="1:12" ht="15" customHeight="1" thickBot="1">
      <c r="A7" s="144"/>
      <c r="B7" s="145"/>
      <c r="C7" s="145"/>
      <c r="D7" s="145"/>
      <c r="E7" s="145"/>
      <c r="F7" s="145"/>
      <c r="G7" s="146"/>
      <c r="I7" s="1" t="s">
        <v>41</v>
      </c>
      <c r="J7" s="1" t="s">
        <v>38</v>
      </c>
      <c r="K7" s="1" t="s">
        <v>39</v>
      </c>
      <c r="L7" s="1" t="s">
        <v>40</v>
      </c>
    </row>
    <row r="8" spans="1:12" ht="30" customHeight="1" thickBot="1">
      <c r="A8" s="97">
        <v>1</v>
      </c>
      <c r="B8" s="108" t="s">
        <v>50</v>
      </c>
      <c r="C8" s="109"/>
      <c r="D8" s="109"/>
      <c r="E8" s="109"/>
      <c r="F8" s="109"/>
      <c r="G8" s="110"/>
      <c r="I8" s="1" t="s">
        <v>56</v>
      </c>
      <c r="J8" s="6">
        <v>10.9</v>
      </c>
      <c r="K8" s="6">
        <f>B10*D10/1000000*J8+G10/1000</f>
        <v>4.7280000000000006</v>
      </c>
      <c r="L8" s="7" t="s">
        <v>1</v>
      </c>
    </row>
    <row r="9" spans="1:12" ht="30" customHeight="1" thickBot="1">
      <c r="A9" s="97"/>
      <c r="B9" s="118" t="s">
        <v>70</v>
      </c>
      <c r="C9" s="119"/>
      <c r="D9" s="120" t="s">
        <v>48</v>
      </c>
      <c r="E9" s="121"/>
      <c r="F9" s="111" t="s">
        <v>0</v>
      </c>
      <c r="G9" s="23" t="s">
        <v>49</v>
      </c>
      <c r="I9" s="1" t="s">
        <v>57</v>
      </c>
      <c r="J9" s="6">
        <v>12.2</v>
      </c>
      <c r="K9" s="6">
        <f>B10*D10/1000000*J9+G10/1000</f>
        <v>5.274</v>
      </c>
      <c r="L9" s="6">
        <f>IF(L1=2,K9,L10)</f>
        <v>4.8540000000000001</v>
      </c>
    </row>
    <row r="10" spans="1:12" ht="30" customHeight="1" thickBot="1">
      <c r="A10" s="98"/>
      <c r="B10" s="78">
        <v>700</v>
      </c>
      <c r="C10" s="79"/>
      <c r="D10" s="80">
        <v>600</v>
      </c>
      <c r="E10" s="80"/>
      <c r="F10" s="112"/>
      <c r="G10" s="22">
        <v>150</v>
      </c>
      <c r="I10" s="1" t="s">
        <v>58</v>
      </c>
      <c r="J10" s="6">
        <v>12.1</v>
      </c>
      <c r="K10" s="6">
        <f>B10*D10/1000000*J10+G10/1000</f>
        <v>5.2320000000000002</v>
      </c>
      <c r="L10" s="6">
        <f>IF(L1=3,K10,L11)</f>
        <v>4.8540000000000001</v>
      </c>
    </row>
    <row r="11" spans="1:12" ht="30" customHeight="1">
      <c r="A11" s="96">
        <v>2</v>
      </c>
      <c r="B11" s="113" t="s">
        <v>51</v>
      </c>
      <c r="C11" s="114"/>
      <c r="D11" s="114"/>
      <c r="E11" s="114"/>
      <c r="F11" s="114"/>
      <c r="G11" s="115"/>
      <c r="I11" s="1" t="s">
        <v>59</v>
      </c>
      <c r="J11" s="6">
        <v>14.5</v>
      </c>
      <c r="K11" s="6">
        <f>B10*D10/1000000*J11+G10/1000</f>
        <v>6.24</v>
      </c>
      <c r="L11" s="6">
        <f>IF(L1=4,K11,L12)</f>
        <v>4.8540000000000001</v>
      </c>
    </row>
    <row r="12" spans="1:12">
      <c r="A12" s="97"/>
      <c r="B12" s="174"/>
      <c r="C12" s="17"/>
      <c r="D12" s="85" t="s">
        <v>65</v>
      </c>
      <c r="E12" s="86"/>
      <c r="F12" s="116" t="s">
        <v>66</v>
      </c>
      <c r="G12" s="117"/>
      <c r="I12" s="20" t="s">
        <v>186</v>
      </c>
      <c r="J12" s="6">
        <f>760*0.022</f>
        <v>16.72</v>
      </c>
      <c r="K12" s="6">
        <f>$B$10*$D$10/1000000*J12+$G$10/1000</f>
        <v>7.1723999999999997</v>
      </c>
      <c r="L12" s="6">
        <f>IF(L1=5,K12,L13)</f>
        <v>4.8540000000000001</v>
      </c>
    </row>
    <row r="13" spans="1:12" ht="30" customHeight="1" thickBot="1">
      <c r="A13" s="98"/>
      <c r="B13" s="175"/>
      <c r="C13" s="18"/>
      <c r="D13" s="87">
        <f>IF(L1=1,K8,L9)</f>
        <v>4.8540000000000001</v>
      </c>
      <c r="E13" s="88"/>
      <c r="F13" s="61">
        <f>D13*B10</f>
        <v>3397.8</v>
      </c>
      <c r="G13" s="62"/>
      <c r="I13" s="1" t="s">
        <v>60</v>
      </c>
      <c r="J13" s="6">
        <v>11</v>
      </c>
      <c r="K13" s="6">
        <f>B10*D10/1000000*J13+G10/1000</f>
        <v>4.7700000000000005</v>
      </c>
      <c r="L13" s="6">
        <f>IF(L1=6,K13,L14)</f>
        <v>4.8540000000000001</v>
      </c>
    </row>
    <row r="14" spans="1:12" ht="68.25" customHeight="1" thickBot="1">
      <c r="A14" s="96">
        <v>3</v>
      </c>
      <c r="B14" s="99" t="s">
        <v>185</v>
      </c>
      <c r="C14" s="100"/>
      <c r="D14" s="100"/>
      <c r="E14" s="100"/>
      <c r="F14" s="100"/>
      <c r="G14" s="101"/>
      <c r="I14" s="1" t="s">
        <v>61</v>
      </c>
      <c r="J14" s="6">
        <v>12</v>
      </c>
      <c r="K14" s="6">
        <f>B10*D10/1000000*J14+G10/1000</f>
        <v>5.19</v>
      </c>
      <c r="L14" s="6">
        <f>IF(L1=7,K14,L15)</f>
        <v>4.8540000000000001</v>
      </c>
    </row>
    <row r="15" spans="1:12" ht="31.5" customHeight="1" thickBot="1">
      <c r="A15" s="97"/>
      <c r="B15" s="31" t="s">
        <v>87</v>
      </c>
      <c r="C15" s="32" t="s">
        <v>72</v>
      </c>
      <c r="D15" s="30" t="s">
        <v>74</v>
      </c>
      <c r="E15" s="30" t="s">
        <v>73</v>
      </c>
      <c r="F15" s="154" t="s">
        <v>63</v>
      </c>
      <c r="G15" s="155"/>
      <c r="I15" s="1" t="s">
        <v>62</v>
      </c>
      <c r="J15" s="6">
        <v>11.2</v>
      </c>
      <c r="K15" s="6">
        <f>B10*D10/1000000*J15+G10/1000</f>
        <v>4.8540000000000001</v>
      </c>
      <c r="L15" s="6">
        <f>IF(L1=8,K15,L16)</f>
        <v>4.8540000000000001</v>
      </c>
    </row>
    <row r="16" spans="1:12">
      <c r="A16" s="97"/>
      <c r="B16" s="134" t="s">
        <v>176</v>
      </c>
      <c r="C16" s="28" t="s">
        <v>104</v>
      </c>
      <c r="D16" s="132" t="s">
        <v>107</v>
      </c>
      <c r="E16" s="128" t="s">
        <v>106</v>
      </c>
      <c r="F16" s="128">
        <v>6100</v>
      </c>
      <c r="G16" s="129"/>
    </row>
    <row r="17" spans="1:7" ht="15.75" thickBot="1">
      <c r="A17" s="98"/>
      <c r="B17" s="135"/>
      <c r="C17" s="29" t="s">
        <v>105</v>
      </c>
      <c r="D17" s="133"/>
      <c r="E17" s="126"/>
      <c r="F17" s="126"/>
      <c r="G17" s="127"/>
    </row>
    <row r="18" spans="1:7">
      <c r="A18" s="89" t="s">
        <v>68</v>
      </c>
      <c r="B18" s="90"/>
      <c r="C18" s="90"/>
      <c r="D18" s="90"/>
      <c r="E18" s="90"/>
      <c r="F18" s="90"/>
      <c r="G18" s="91"/>
    </row>
    <row r="19" spans="1:7" ht="15.75" thickBot="1">
      <c r="A19" s="92"/>
      <c r="B19" s="93"/>
      <c r="C19" s="93"/>
      <c r="D19" s="93"/>
      <c r="E19" s="93"/>
      <c r="F19" s="93"/>
      <c r="G19" s="94"/>
    </row>
  </sheetData>
  <sheetProtection algorithmName="SHA-512" hashValue="ItZanGsyVQqeKj97pXshNVdZZYN3WpORrw18VLFUr8PDfJyOVM1QZOgRD/RX9Lo7q6ftJDet41rujSp8IOCKgQ==" saltValue="3iEf8OKI+fszx50qcR2kAg==" spinCount="100000" sheet="1" objects="1" scenarios="1"/>
  <mergeCells count="24">
    <mergeCell ref="A18:G19"/>
    <mergeCell ref="A11:A13"/>
    <mergeCell ref="B11:G11"/>
    <mergeCell ref="B12:B13"/>
    <mergeCell ref="F12:G12"/>
    <mergeCell ref="F13:G13"/>
    <mergeCell ref="B14:G14"/>
    <mergeCell ref="F15:G15"/>
    <mergeCell ref="D12:E12"/>
    <mergeCell ref="D13:E13"/>
    <mergeCell ref="B16:B17"/>
    <mergeCell ref="D16:D17"/>
    <mergeCell ref="E16:E17"/>
    <mergeCell ref="F16:G17"/>
    <mergeCell ref="A14:A17"/>
    <mergeCell ref="J1:K1"/>
    <mergeCell ref="A8:A10"/>
    <mergeCell ref="B8:G8"/>
    <mergeCell ref="F9:F10"/>
    <mergeCell ref="B9:C9"/>
    <mergeCell ref="D9:E9"/>
    <mergeCell ref="B10:C10"/>
    <mergeCell ref="D10:E10"/>
    <mergeCell ref="A1:G7"/>
  </mergeCells>
  <phoneticPr fontId="14" type="noConversion"/>
  <hyperlinks>
    <hyperlink ref="A18" r:id="rId1" xr:uid="{3B9C725C-E5F5-4C6D-9E86-254F0050F961}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2053" r:id="rId5">
          <objectPr defaultSize="0" autoPict="0" r:id="rId6">
            <anchor moveWithCells="1">
              <from>
                <xdr:col>0</xdr:col>
                <xdr:colOff>152400</xdr:colOff>
                <xdr:row>0</xdr:row>
                <xdr:rowOff>161925</xdr:rowOff>
              </from>
              <to>
                <xdr:col>2</xdr:col>
                <xdr:colOff>114300</xdr:colOff>
                <xdr:row>2</xdr:row>
                <xdr:rowOff>19050</xdr:rowOff>
              </to>
            </anchor>
          </objectPr>
        </oleObject>
      </mc:Choice>
      <mc:Fallback>
        <oleObject progId="CorelDraw.Graphic.18" shapeId="205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>
                  <from>
                    <xdr:col>1</xdr:col>
                    <xdr:colOff>28575</xdr:colOff>
                    <xdr:row>11</xdr:row>
                    <xdr:rowOff>38100</xdr:rowOff>
                  </from>
                  <to>
                    <xdr:col>2</xdr:col>
                    <xdr:colOff>1495425</xdr:colOff>
                    <xdr:row>12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"/>
  <sheetViews>
    <sheetView zoomScaleNormal="100" workbookViewId="0">
      <selection activeCell="P14" sqref="P14"/>
    </sheetView>
  </sheetViews>
  <sheetFormatPr defaultRowHeight="15"/>
  <cols>
    <col min="1" max="1" width="4.42578125" customWidth="1"/>
    <col min="2" max="2" width="32.42578125" customWidth="1"/>
    <col min="3" max="4" width="21" customWidth="1"/>
    <col min="5" max="5" width="30.42578125" customWidth="1"/>
    <col min="6" max="6" width="8.140625" customWidth="1"/>
    <col min="7" max="7" width="23.42578125" customWidth="1"/>
    <col min="8" max="8" width="18.140625" hidden="1" customWidth="1"/>
    <col min="9" max="9" width="23.42578125" hidden="1" customWidth="1"/>
    <col min="10" max="10" width="14.7109375" hidden="1" customWidth="1"/>
    <col min="11" max="11" width="16.28515625" hidden="1" customWidth="1"/>
    <col min="12" max="12" width="24.42578125" hidden="1" customWidth="1"/>
    <col min="13" max="13" width="28.28515625" hidden="1" customWidth="1"/>
    <col min="14" max="16" width="8.7109375" customWidth="1"/>
  </cols>
  <sheetData>
    <row r="1" spans="1:12" ht="30" customHeight="1">
      <c r="A1" s="63" t="s">
        <v>35</v>
      </c>
      <c r="B1" s="64"/>
      <c r="C1" s="64"/>
      <c r="D1" s="64"/>
      <c r="E1" s="64"/>
      <c r="F1" s="64"/>
      <c r="G1" s="65"/>
      <c r="J1" s="95" t="s">
        <v>46</v>
      </c>
      <c r="K1" s="95"/>
      <c r="L1" s="7">
        <v>5</v>
      </c>
    </row>
    <row r="2" spans="1:12" ht="30" customHeight="1">
      <c r="A2" s="66"/>
      <c r="B2" s="67"/>
      <c r="C2" s="67"/>
      <c r="D2" s="67"/>
      <c r="E2" s="67"/>
      <c r="F2" s="67"/>
      <c r="G2" s="68"/>
    </row>
    <row r="3" spans="1:12" ht="13.5" customHeight="1">
      <c r="A3" s="66"/>
      <c r="B3" s="67"/>
      <c r="C3" s="67"/>
      <c r="D3" s="67"/>
      <c r="E3" s="67"/>
      <c r="F3" s="67"/>
      <c r="G3" s="68"/>
    </row>
    <row r="4" spans="1:12" ht="30" customHeight="1">
      <c r="A4" s="66"/>
      <c r="B4" s="67"/>
      <c r="C4" s="67"/>
      <c r="D4" s="67"/>
      <c r="E4" s="67"/>
      <c r="F4" s="67"/>
      <c r="G4" s="68"/>
      <c r="I4" s="21"/>
    </row>
    <row r="5" spans="1:12" ht="22.5" customHeight="1">
      <c r="A5" s="69"/>
      <c r="B5" s="70"/>
      <c r="C5" s="70"/>
      <c r="D5" s="70"/>
      <c r="E5" s="70"/>
      <c r="F5" s="70"/>
      <c r="G5" s="71"/>
    </row>
    <row r="6" spans="1:12" ht="33" customHeight="1">
      <c r="A6" s="69"/>
      <c r="B6" s="70"/>
      <c r="C6" s="70"/>
      <c r="D6" s="70"/>
      <c r="E6" s="70"/>
      <c r="F6" s="70"/>
      <c r="G6" s="71"/>
    </row>
    <row r="7" spans="1:12" ht="33" customHeight="1" thickBot="1">
      <c r="A7" s="72"/>
      <c r="B7" s="73"/>
      <c r="C7" s="73"/>
      <c r="D7" s="73"/>
      <c r="E7" s="73"/>
      <c r="F7" s="73"/>
      <c r="G7" s="74"/>
      <c r="I7" s="1" t="s">
        <v>52</v>
      </c>
      <c r="J7" s="1" t="s">
        <v>38</v>
      </c>
      <c r="K7" s="1" t="s">
        <v>39</v>
      </c>
      <c r="L7" s="1" t="s">
        <v>40</v>
      </c>
    </row>
    <row r="8" spans="1:12" ht="30" customHeight="1">
      <c r="A8" s="97">
        <v>1</v>
      </c>
      <c r="B8" s="108" t="s">
        <v>50</v>
      </c>
      <c r="C8" s="109"/>
      <c r="D8" s="109"/>
      <c r="E8" s="109"/>
      <c r="F8" s="109"/>
      <c r="G8" s="110"/>
      <c r="I8" s="20" t="s">
        <v>56</v>
      </c>
      <c r="J8" s="6">
        <v>10.9</v>
      </c>
      <c r="K8" s="6">
        <f>B10*D10/1000000*J8+G10/1000</f>
        <v>4.8588000000000005</v>
      </c>
      <c r="L8" s="7" t="s">
        <v>1</v>
      </c>
    </row>
    <row r="9" spans="1:12" ht="30" customHeight="1">
      <c r="A9" s="97"/>
      <c r="B9" s="192" t="s">
        <v>71</v>
      </c>
      <c r="C9" s="193"/>
      <c r="D9" s="184" t="s">
        <v>48</v>
      </c>
      <c r="E9" s="185"/>
      <c r="F9" s="190" t="s">
        <v>0</v>
      </c>
      <c r="G9" s="11" t="s">
        <v>49</v>
      </c>
      <c r="I9" s="20" t="s">
        <v>57</v>
      </c>
      <c r="J9" s="6">
        <v>12.2</v>
      </c>
      <c r="K9" s="6">
        <f>B10*D10/1000000*J9+G10/1000</f>
        <v>5.4203999999999999</v>
      </c>
      <c r="L9" s="6">
        <f>IF(L1=2,K9,L10)</f>
        <v>7.3730399999999996</v>
      </c>
    </row>
    <row r="10" spans="1:12" ht="30" customHeight="1" thickBot="1">
      <c r="A10" s="98"/>
      <c r="B10" s="194">
        <v>720</v>
      </c>
      <c r="C10" s="187"/>
      <c r="D10" s="186">
        <v>600</v>
      </c>
      <c r="E10" s="187"/>
      <c r="F10" s="191"/>
      <c r="G10" s="5">
        <v>150</v>
      </c>
      <c r="I10" s="20" t="s">
        <v>58</v>
      </c>
      <c r="J10" s="6">
        <v>12.1</v>
      </c>
      <c r="K10" s="6">
        <f>B10*D10/1000000*J10+G10/1000</f>
        <v>5.3772000000000002</v>
      </c>
      <c r="L10" s="6">
        <f>IF(L1=3,K10,L11)</f>
        <v>7.3730399999999996</v>
      </c>
    </row>
    <row r="11" spans="1:12" ht="30" customHeight="1">
      <c r="A11" s="96">
        <v>2</v>
      </c>
      <c r="B11" s="113" t="s">
        <v>51</v>
      </c>
      <c r="C11" s="114"/>
      <c r="D11" s="114"/>
      <c r="E11" s="114"/>
      <c r="F11" s="114"/>
      <c r="G11" s="115"/>
      <c r="I11" s="20" t="s">
        <v>59</v>
      </c>
      <c r="J11" s="6">
        <v>14.5</v>
      </c>
      <c r="K11" s="6">
        <f>B10*D10/1000000*J11+G10/1000</f>
        <v>6.4140000000000006</v>
      </c>
      <c r="L11" s="6">
        <f>IF(L1=4,K11,L12)</f>
        <v>7.3730399999999996</v>
      </c>
    </row>
    <row r="12" spans="1:12">
      <c r="A12" s="97"/>
      <c r="B12" s="81"/>
      <c r="C12" s="82"/>
      <c r="D12" s="17"/>
      <c r="E12" s="2" t="s">
        <v>65</v>
      </c>
      <c r="F12" s="116" t="s">
        <v>66</v>
      </c>
      <c r="G12" s="117"/>
      <c r="I12" s="20" t="s">
        <v>186</v>
      </c>
      <c r="J12" s="6">
        <f>760*0.022</f>
        <v>16.72</v>
      </c>
      <c r="K12" s="6">
        <f>$B$10*$D$10/1000000*J12+$G$10/1000</f>
        <v>7.3730399999999996</v>
      </c>
      <c r="L12" s="6">
        <f>IF(L1=5,K12,L13)</f>
        <v>7.3730399999999996</v>
      </c>
    </row>
    <row r="13" spans="1:12" ht="30" customHeight="1" thickBot="1">
      <c r="A13" s="98"/>
      <c r="B13" s="83"/>
      <c r="C13" s="84"/>
      <c r="D13" s="18"/>
      <c r="E13" s="10">
        <f>IF(L1=1,K8,L9)</f>
        <v>7.3730399999999996</v>
      </c>
      <c r="F13" s="61">
        <f>B10</f>
        <v>720</v>
      </c>
      <c r="G13" s="62"/>
      <c r="I13" s="20" t="s">
        <v>60</v>
      </c>
      <c r="J13" s="6">
        <v>11</v>
      </c>
      <c r="K13" s="6">
        <f>B10*D10/1000000*J13+G10/1000</f>
        <v>4.9020000000000001</v>
      </c>
      <c r="L13" s="6">
        <f>IF(L1=6,K13,L14)</f>
        <v>0</v>
      </c>
    </row>
    <row r="14" spans="1:12" ht="80.099999999999994" customHeight="1" thickBot="1">
      <c r="A14" s="96">
        <v>3</v>
      </c>
      <c r="B14" s="99" t="s">
        <v>185</v>
      </c>
      <c r="C14" s="100"/>
      <c r="D14" s="100"/>
      <c r="E14" s="100"/>
      <c r="F14" s="100"/>
      <c r="G14" s="101"/>
      <c r="I14" s="20" t="s">
        <v>61</v>
      </c>
      <c r="J14" s="6">
        <v>12</v>
      </c>
      <c r="K14" s="6">
        <f>B10*D10/1000000*J14+G10/1000</f>
        <v>5.3340000000000005</v>
      </c>
      <c r="L14" s="6">
        <f>IF(L1=7,K14,L15)</f>
        <v>0</v>
      </c>
    </row>
    <row r="15" spans="1:12" ht="33.75" customHeight="1" thickBot="1">
      <c r="A15" s="97"/>
      <c r="B15" s="36" t="s">
        <v>87</v>
      </c>
      <c r="C15" s="180" t="s">
        <v>72</v>
      </c>
      <c r="D15" s="181"/>
      <c r="E15" s="39" t="s">
        <v>65</v>
      </c>
      <c r="F15" s="188" t="s">
        <v>151</v>
      </c>
      <c r="G15" s="189"/>
      <c r="I15" s="20" t="s">
        <v>62</v>
      </c>
      <c r="J15" s="6">
        <v>11.2</v>
      </c>
      <c r="K15" s="6">
        <f>B10*D10/1000000*J15+G10/1000</f>
        <v>4.9884000000000004</v>
      </c>
      <c r="L15" s="6">
        <f>IF(L1=8,K15,L16)</f>
        <v>0</v>
      </c>
    </row>
    <row r="16" spans="1:12">
      <c r="A16" s="97"/>
      <c r="B16" s="33" t="s">
        <v>169</v>
      </c>
      <c r="C16" s="28" t="s">
        <v>115</v>
      </c>
      <c r="D16" s="28" t="s">
        <v>116</v>
      </c>
      <c r="E16" s="40" t="s">
        <v>28</v>
      </c>
      <c r="F16" s="176" t="s">
        <v>5</v>
      </c>
      <c r="G16" s="177"/>
    </row>
    <row r="17" spans="1:12" ht="15.75" thickBot="1">
      <c r="A17" s="97"/>
      <c r="B17" s="9" t="s">
        <v>152</v>
      </c>
      <c r="C17" s="29" t="s">
        <v>117</v>
      </c>
      <c r="D17" s="29" t="s">
        <v>118</v>
      </c>
      <c r="E17" s="13" t="s">
        <v>11</v>
      </c>
      <c r="F17" s="178"/>
      <c r="G17" s="179"/>
    </row>
    <row r="18" spans="1:12">
      <c r="A18" s="97"/>
      <c r="B18" s="33" t="s">
        <v>153</v>
      </c>
      <c r="C18" s="28" t="s">
        <v>119</v>
      </c>
      <c r="D18" s="28" t="s">
        <v>135</v>
      </c>
      <c r="E18" s="40" t="s">
        <v>6</v>
      </c>
      <c r="F18" s="176" t="s">
        <v>8</v>
      </c>
      <c r="G18" s="177"/>
      <c r="I18" s="14"/>
      <c r="J18" s="14"/>
      <c r="K18" s="14"/>
      <c r="L18" s="14"/>
    </row>
    <row r="19" spans="1:12" ht="15.75" thickBot="1">
      <c r="A19" s="97"/>
      <c r="B19" s="9" t="s">
        <v>154</v>
      </c>
      <c r="C19" s="29" t="s">
        <v>120</v>
      </c>
      <c r="D19" s="29" t="s">
        <v>136</v>
      </c>
      <c r="E19" s="13" t="s">
        <v>7</v>
      </c>
      <c r="F19" s="178"/>
      <c r="G19" s="179"/>
      <c r="I19" s="14"/>
      <c r="J19" s="14"/>
      <c r="K19" s="14"/>
      <c r="L19" s="14"/>
    </row>
    <row r="20" spans="1:12">
      <c r="A20" s="97"/>
      <c r="B20" s="33" t="s">
        <v>155</v>
      </c>
      <c r="C20" s="28" t="s">
        <v>121</v>
      </c>
      <c r="D20" s="28" t="s">
        <v>137</v>
      </c>
      <c r="E20" s="40" t="s">
        <v>10</v>
      </c>
      <c r="F20" s="176" t="s">
        <v>9</v>
      </c>
      <c r="G20" s="177"/>
      <c r="I20" s="14"/>
      <c r="J20" s="14"/>
      <c r="K20" s="14"/>
      <c r="L20" s="14"/>
    </row>
    <row r="21" spans="1:12" ht="15.75" thickBot="1">
      <c r="A21" s="97"/>
      <c r="B21" s="9" t="s">
        <v>156</v>
      </c>
      <c r="C21" s="29" t="s">
        <v>122</v>
      </c>
      <c r="D21" s="29" t="s">
        <v>138</v>
      </c>
      <c r="E21" s="13" t="s">
        <v>12</v>
      </c>
      <c r="F21" s="178"/>
      <c r="G21" s="179"/>
      <c r="I21" s="14"/>
      <c r="J21" s="14"/>
      <c r="K21" s="14"/>
      <c r="L21" s="14"/>
    </row>
    <row r="22" spans="1:12">
      <c r="A22" s="97"/>
      <c r="B22" s="33" t="s">
        <v>157</v>
      </c>
      <c r="C22" s="28" t="s">
        <v>123</v>
      </c>
      <c r="D22" s="28" t="s">
        <v>139</v>
      </c>
      <c r="E22" s="40" t="s">
        <v>13</v>
      </c>
      <c r="F22" s="176" t="s">
        <v>20</v>
      </c>
      <c r="G22" s="177"/>
      <c r="I22" s="14"/>
      <c r="J22" s="14"/>
      <c r="K22" s="14"/>
      <c r="L22" s="14"/>
    </row>
    <row r="23" spans="1:12">
      <c r="A23" s="97"/>
      <c r="B23" s="8" t="s">
        <v>158</v>
      </c>
      <c r="C23" s="27" t="s">
        <v>124</v>
      </c>
      <c r="D23" s="27" t="s">
        <v>140</v>
      </c>
      <c r="E23" s="12" t="s">
        <v>14</v>
      </c>
      <c r="F23" s="182"/>
      <c r="G23" s="183"/>
      <c r="I23" s="14"/>
      <c r="J23" s="14"/>
      <c r="K23" s="14"/>
      <c r="L23" s="14"/>
    </row>
    <row r="24" spans="1:12" ht="15.75" thickBot="1">
      <c r="A24" s="97"/>
      <c r="B24" s="9" t="s">
        <v>159</v>
      </c>
      <c r="C24" s="29" t="s">
        <v>125</v>
      </c>
      <c r="D24" s="29" t="s">
        <v>141</v>
      </c>
      <c r="E24" s="13" t="s">
        <v>15</v>
      </c>
      <c r="F24" s="178"/>
      <c r="G24" s="179"/>
      <c r="I24" s="14"/>
      <c r="J24" s="14"/>
      <c r="K24" s="14"/>
      <c r="L24" s="14"/>
    </row>
    <row r="25" spans="1:12">
      <c r="A25" s="124"/>
      <c r="B25" s="33" t="s">
        <v>160</v>
      </c>
      <c r="C25" s="28" t="s">
        <v>126</v>
      </c>
      <c r="D25" s="28" t="s">
        <v>142</v>
      </c>
      <c r="E25" s="40" t="s">
        <v>16</v>
      </c>
      <c r="F25" s="176" t="s">
        <v>21</v>
      </c>
      <c r="G25" s="177"/>
      <c r="I25" s="14"/>
      <c r="J25" s="14"/>
      <c r="K25" s="14"/>
      <c r="L25" s="14"/>
    </row>
    <row r="26" spans="1:12">
      <c r="A26" s="97"/>
      <c r="B26" s="8" t="s">
        <v>161</v>
      </c>
      <c r="C26" s="27" t="s">
        <v>127</v>
      </c>
      <c r="D26" s="27" t="s">
        <v>143</v>
      </c>
      <c r="E26" s="12" t="s">
        <v>17</v>
      </c>
      <c r="F26" s="182"/>
      <c r="G26" s="183"/>
    </row>
    <row r="27" spans="1:12" ht="15.75" thickBot="1">
      <c r="A27" s="97"/>
      <c r="B27" s="9" t="s">
        <v>162</v>
      </c>
      <c r="C27" s="29" t="s">
        <v>128</v>
      </c>
      <c r="D27" s="29" t="s">
        <v>144</v>
      </c>
      <c r="E27" s="13" t="s">
        <v>18</v>
      </c>
      <c r="F27" s="178"/>
      <c r="G27" s="179"/>
    </row>
    <row r="28" spans="1:12">
      <c r="A28" s="97"/>
      <c r="B28" s="33" t="s">
        <v>163</v>
      </c>
      <c r="C28" s="28" t="s">
        <v>129</v>
      </c>
      <c r="D28" s="28" t="s">
        <v>145</v>
      </c>
      <c r="E28" s="40" t="s">
        <v>29</v>
      </c>
      <c r="F28" s="176" t="s">
        <v>22</v>
      </c>
      <c r="G28" s="177"/>
    </row>
    <row r="29" spans="1:12" ht="15.75" thickBot="1">
      <c r="A29" s="97"/>
      <c r="B29" s="9" t="s">
        <v>164</v>
      </c>
      <c r="C29" s="29" t="s">
        <v>130</v>
      </c>
      <c r="D29" s="29" t="s">
        <v>146</v>
      </c>
      <c r="E29" s="13" t="s">
        <v>19</v>
      </c>
      <c r="F29" s="178"/>
      <c r="G29" s="179"/>
    </row>
    <row r="30" spans="1:12">
      <c r="A30" s="97"/>
      <c r="B30" s="33" t="s">
        <v>165</v>
      </c>
      <c r="C30" s="28" t="s">
        <v>131</v>
      </c>
      <c r="D30" s="28" t="s">
        <v>147</v>
      </c>
      <c r="E30" s="40" t="s">
        <v>23</v>
      </c>
      <c r="F30" s="176" t="s">
        <v>25</v>
      </c>
      <c r="G30" s="177"/>
    </row>
    <row r="31" spans="1:12" ht="15.75" thickBot="1">
      <c r="A31" s="97"/>
      <c r="B31" s="9" t="s">
        <v>166</v>
      </c>
      <c r="C31" s="29" t="s">
        <v>132</v>
      </c>
      <c r="D31" s="29" t="s">
        <v>148</v>
      </c>
      <c r="E31" s="13" t="s">
        <v>24</v>
      </c>
      <c r="F31" s="178"/>
      <c r="G31" s="179"/>
    </row>
    <row r="32" spans="1:12">
      <c r="A32" s="97"/>
      <c r="B32" s="41" t="s">
        <v>167</v>
      </c>
      <c r="C32" s="28" t="s">
        <v>133</v>
      </c>
      <c r="D32" s="28" t="s">
        <v>149</v>
      </c>
      <c r="E32" s="40" t="s">
        <v>30</v>
      </c>
      <c r="F32" s="176" t="s">
        <v>27</v>
      </c>
      <c r="G32" s="177"/>
    </row>
    <row r="33" spans="1:7" ht="15.75" thickBot="1">
      <c r="A33" s="97"/>
      <c r="B33" s="9" t="s">
        <v>168</v>
      </c>
      <c r="C33" s="29" t="s">
        <v>134</v>
      </c>
      <c r="D33" s="29" t="s">
        <v>150</v>
      </c>
      <c r="E33" s="13" t="s">
        <v>26</v>
      </c>
      <c r="F33" s="178"/>
      <c r="G33" s="179"/>
    </row>
    <row r="34" spans="1:7">
      <c r="A34" s="89" t="s">
        <v>68</v>
      </c>
      <c r="B34" s="122"/>
      <c r="C34" s="122"/>
      <c r="D34" s="122"/>
      <c r="E34" s="122"/>
      <c r="F34" s="122"/>
      <c r="G34" s="123"/>
    </row>
    <row r="35" spans="1:7" ht="15.75" thickBot="1">
      <c r="A35" s="92"/>
      <c r="B35" s="93"/>
      <c r="C35" s="93"/>
      <c r="D35" s="93"/>
      <c r="E35" s="93"/>
      <c r="F35" s="93"/>
      <c r="G35" s="94"/>
    </row>
  </sheetData>
  <mergeCells count="28">
    <mergeCell ref="A34:G35"/>
    <mergeCell ref="A14:A33"/>
    <mergeCell ref="B14:G14"/>
    <mergeCell ref="F15:G15"/>
    <mergeCell ref="J1:K1"/>
    <mergeCell ref="A8:A10"/>
    <mergeCell ref="B8:G8"/>
    <mergeCell ref="F9:F10"/>
    <mergeCell ref="A11:A13"/>
    <mergeCell ref="B11:G11"/>
    <mergeCell ref="F12:G12"/>
    <mergeCell ref="F13:G13"/>
    <mergeCell ref="A1:G4"/>
    <mergeCell ref="A5:G7"/>
    <mergeCell ref="B9:C9"/>
    <mergeCell ref="B10:C10"/>
    <mergeCell ref="B12:C13"/>
    <mergeCell ref="D9:E9"/>
    <mergeCell ref="D10:E10"/>
    <mergeCell ref="F25:G27"/>
    <mergeCell ref="F28:G29"/>
    <mergeCell ref="F30:G31"/>
    <mergeCell ref="F32:G33"/>
    <mergeCell ref="C15:D15"/>
    <mergeCell ref="F16:G17"/>
    <mergeCell ref="F18:G19"/>
    <mergeCell ref="F20:G21"/>
    <mergeCell ref="F22:G24"/>
  </mergeCells>
  <phoneticPr fontId="14" type="noConversion"/>
  <hyperlinks>
    <hyperlink ref="A34" r:id="rId1" xr:uid="{02FF082C-7565-4C12-B656-3FBEF75972D4}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6146" r:id="rId5">
          <objectPr defaultSize="0" autoPict="0" r:id="rId6">
            <anchor moveWithCells="1">
              <from>
                <xdr:col>0</xdr:col>
                <xdr:colOff>152400</xdr:colOff>
                <xdr:row>0</xdr:row>
                <xdr:rowOff>161925</xdr:rowOff>
              </from>
              <to>
                <xdr:col>1</xdr:col>
                <xdr:colOff>1638300</xdr:colOff>
                <xdr:row>2</xdr:row>
                <xdr:rowOff>19050</xdr:rowOff>
              </to>
            </anchor>
          </objectPr>
        </oleObject>
      </mc:Choice>
      <mc:Fallback>
        <oleObject progId="CorelDraw.Graphic.18" shapeId="614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Drop Down 1">
              <controlPr defaultSize="0" autoLine="0" autoPict="0">
                <anchor>
                  <from>
                    <xdr:col>1</xdr:col>
                    <xdr:colOff>57150</xdr:colOff>
                    <xdr:row>11</xdr:row>
                    <xdr:rowOff>38100</xdr:rowOff>
                  </from>
                  <to>
                    <xdr:col>3</xdr:col>
                    <xdr:colOff>723900</xdr:colOff>
                    <xdr:row>12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TOP STAY SE</vt:lpstr>
      <vt:lpstr>TOP STAY SQ NEW</vt:lpstr>
      <vt:lpstr>TOP STAY SF </vt:lpstr>
      <vt:lpstr>TOP STAY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2023-09-27T05:04:28Z</dcterms:modified>
</cp:coreProperties>
</file>